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гривня" sheetId="1" r:id="rId1"/>
    <sheet name="долари США" sheetId="2" r:id="rId2"/>
    <sheet name="євро" sheetId="3" r:id="rId3"/>
  </sheets>
  <definedNames>
    <definedName name="_xlnm.Print_Area" localSheetId="0">'гривня'!$A$1:$G$52</definedName>
  </definedNames>
  <calcPr fullCalcOnLoad="1"/>
</workbook>
</file>

<file path=xl/sharedStrings.xml><?xml version="1.0" encoding="utf-8"?>
<sst xmlns="http://schemas.openxmlformats.org/spreadsheetml/2006/main" count="156" uniqueCount="58">
  <si>
    <t>Відсоткова ставка</t>
  </si>
  <si>
    <t>Накопичувальний дохід</t>
  </si>
  <si>
    <t>Розмір вкладу, гривень</t>
  </si>
  <si>
    <t>1-ий тиждень</t>
  </si>
  <si>
    <t>3-ій тиждень</t>
  </si>
  <si>
    <t>2-ий тиждень</t>
  </si>
  <si>
    <t>4-ий тиждень</t>
  </si>
  <si>
    <t>5-ий тиждень</t>
  </si>
  <si>
    <t>6-ий тиждень</t>
  </si>
  <si>
    <t xml:space="preserve">7-ий тиждень </t>
  </si>
  <si>
    <t>8-ий тиждень</t>
  </si>
  <si>
    <t>9-ий тиждень</t>
  </si>
  <si>
    <t>10-ий тиждень</t>
  </si>
  <si>
    <t>11-ий тиждень</t>
  </si>
  <si>
    <t>12-ий тиждень</t>
  </si>
  <si>
    <t xml:space="preserve">13-ий тиждень </t>
  </si>
  <si>
    <t>14-ий тиждень</t>
  </si>
  <si>
    <t>15-ий тиждень</t>
  </si>
  <si>
    <t>16-ий тиждень</t>
  </si>
  <si>
    <t>17-ий тиждень</t>
  </si>
  <si>
    <t>18-ий тиждень</t>
  </si>
  <si>
    <t>19-ий тиждень</t>
  </si>
  <si>
    <t>20-ий тиждень</t>
  </si>
  <si>
    <t>21-ий тиждень</t>
  </si>
  <si>
    <t>22-ий тиждень</t>
  </si>
  <si>
    <t>23-ій тиждень</t>
  </si>
  <si>
    <t>24-ий тиждень</t>
  </si>
  <si>
    <t>25-ий тиждень</t>
  </si>
  <si>
    <t>26-ий тиждень</t>
  </si>
  <si>
    <t>27-ий тиждень</t>
  </si>
  <si>
    <t>28-ий тиждень</t>
  </si>
  <si>
    <t>29-ий тиждень</t>
  </si>
  <si>
    <t>30-ий тиждень</t>
  </si>
  <si>
    <t>Періоди вкладу</t>
  </si>
  <si>
    <t>Дохід окремо за кожний період</t>
  </si>
  <si>
    <t>грн.</t>
  </si>
  <si>
    <t xml:space="preserve"> Безпека збереження! Гарантія повернення! Стабільний прибуток!</t>
  </si>
  <si>
    <t>Строк дії депозиту</t>
  </si>
  <si>
    <t>Виплата процентів, виплата процентів при достроковому поверненні</t>
  </si>
  <si>
    <t>Додаткові внески на вклад, часткове зняття вкладу</t>
  </si>
  <si>
    <r>
      <t xml:space="preserve">      </t>
    </r>
    <r>
      <rPr>
        <u val="single"/>
        <sz val="10"/>
        <color indexed="62"/>
        <rFont val="Albertus Medium"/>
        <family val="1"/>
      </rPr>
      <t>http://www.eximb.com</t>
    </r>
  </si>
  <si>
    <t>7 днів 
(з пролонгацією; максимальна кількість пролонгацій - 29)</t>
  </si>
  <si>
    <t xml:space="preserve">Додаткові внески не допускаються, часткове зняття прирівнюється до дострокового повернення </t>
  </si>
  <si>
    <t>У кінці семиденного строку.
 При достроковому поверненні  проценти розраховуються за ставкою 0,05% річних з моменту останньої пролонгації</t>
  </si>
  <si>
    <t>АТ «Державний експортно-імпортний банк України»</t>
  </si>
  <si>
    <t>АТ "Укрексімбанк"</t>
  </si>
  <si>
    <t>Мінімальна сума депозиту</t>
  </si>
  <si>
    <t xml:space="preserve">Умови вкладу "Оптимальний/7 днів"  </t>
  </si>
  <si>
    <t>долари США</t>
  </si>
  <si>
    <t>євро</t>
  </si>
  <si>
    <t>Розмір вкладу, долари США</t>
  </si>
  <si>
    <t>Розмір вкладу, євро</t>
  </si>
  <si>
    <r>
      <t xml:space="preserve">                                 </t>
    </r>
    <r>
      <rPr>
        <sz val="10"/>
        <color indexed="62"/>
        <rFont val="Albertus Medium"/>
        <family val="1"/>
      </rPr>
      <t xml:space="preserve">  </t>
    </r>
    <r>
      <rPr>
        <b/>
        <sz val="10"/>
        <color indexed="62"/>
        <rFont val="Albertus Medium"/>
        <family val="1"/>
      </rPr>
      <t xml:space="preserve">Для відкриття рахунку необхідні такі документи: </t>
    </r>
    <r>
      <rPr>
        <sz val="10"/>
        <rFont val="Albertus Medium"/>
        <family val="1"/>
      </rPr>
      <t xml:space="preserve">
                      </t>
    </r>
    <r>
      <rPr>
        <sz val="10"/>
        <color indexed="62"/>
        <rFont val="Albertus Medium"/>
        <family val="1"/>
      </rPr>
      <t xml:space="preserve">  </t>
    </r>
    <r>
      <rPr>
        <sz val="10"/>
        <color indexed="62"/>
        <rFont val="Wingdings 2"/>
        <family val="1"/>
      </rPr>
      <t>P</t>
    </r>
    <r>
      <rPr>
        <sz val="10"/>
        <rFont val="Albertus Medium"/>
        <family val="1"/>
      </rPr>
      <t xml:space="preserve">     паспорт або документ, що його замінює; 
                      </t>
    </r>
    <r>
      <rPr>
        <sz val="10"/>
        <color indexed="62"/>
        <rFont val="Albertus Medium"/>
        <family val="1"/>
      </rPr>
      <t xml:space="preserve">  </t>
    </r>
    <r>
      <rPr>
        <sz val="10"/>
        <color indexed="62"/>
        <rFont val="Wingdings 2"/>
        <family val="1"/>
      </rPr>
      <t>P</t>
    </r>
    <r>
      <rPr>
        <sz val="10"/>
        <rFont val="Albertus Medium"/>
        <family val="1"/>
      </rPr>
      <t xml:space="preserve">     реєстраційний номер облікової картки платника податків.
</t>
    </r>
  </si>
  <si>
    <t>Оподаткування нарахованих процентів за вкладом здійснюється згідно з Податковим кодексом України</t>
  </si>
  <si>
    <t>1000 дол.США</t>
  </si>
  <si>
    <t>30 000 грн.</t>
  </si>
  <si>
    <t>1000 євро</t>
  </si>
  <si>
    <t>Попередній розрахунок доходу за вкладом "Оптимальний"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</si>
</sst>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8">
    <font>
      <sz val="10"/>
      <name val="Arial Cyr"/>
      <family val="0"/>
    </font>
    <font>
      <sz val="10"/>
      <name val="Albertus Medium"/>
      <family val="1"/>
    </font>
    <font>
      <b/>
      <sz val="10"/>
      <name val="Albertus Medium"/>
      <family val="1"/>
    </font>
    <font>
      <b/>
      <sz val="10"/>
      <color indexed="62"/>
      <name val="Albertus Medium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6"/>
      <name val="Albertus Medium"/>
      <family val="1"/>
    </font>
    <font>
      <sz val="10"/>
      <color indexed="62"/>
      <name val="Albertus Medium"/>
      <family val="1"/>
    </font>
    <font>
      <b/>
      <sz val="16"/>
      <color indexed="62"/>
      <name val="Albertus Medium"/>
      <family val="1"/>
    </font>
    <font>
      <sz val="16"/>
      <color indexed="62"/>
      <name val="Albertus Medium"/>
      <family val="1"/>
    </font>
    <font>
      <u val="single"/>
      <sz val="10"/>
      <color indexed="62"/>
      <name val="Albertus Medium"/>
      <family val="1"/>
    </font>
    <font>
      <sz val="10"/>
      <color indexed="62"/>
      <name val="Wingdings 2"/>
      <family val="1"/>
    </font>
    <font>
      <sz val="12"/>
      <name val="Albertus Medium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 style="medium">
        <color theme="1"/>
      </left>
      <right>
        <color indexed="63"/>
      </right>
      <top style="medium">
        <color theme="1"/>
      </top>
      <bottom style="medium"/>
    </border>
    <border>
      <left style="thin"/>
      <right style="thin"/>
      <top style="medium">
        <color theme="1"/>
      </top>
      <bottom style="medium"/>
    </border>
    <border>
      <left>
        <color indexed="63"/>
      </left>
      <right>
        <color indexed="63"/>
      </right>
      <top style="medium">
        <color theme="1"/>
      </top>
      <bottom style="medium"/>
    </border>
    <border>
      <left style="thin"/>
      <right style="medium">
        <color theme="1"/>
      </right>
      <top style="medium">
        <color theme="1"/>
      </top>
      <bottom style="medium"/>
    </border>
    <border>
      <left style="medium">
        <color theme="1"/>
      </left>
      <right style="thin"/>
      <top style="medium"/>
      <bottom style="thin"/>
    </border>
    <border>
      <left style="thin"/>
      <right style="medium">
        <color theme="1"/>
      </right>
      <top style="medium"/>
      <bottom style="thin"/>
    </border>
    <border>
      <left style="medium">
        <color theme="1"/>
      </left>
      <right style="thin"/>
      <top style="thin"/>
      <bottom style="thin"/>
    </border>
    <border>
      <left style="thin"/>
      <right style="medium">
        <color theme="1"/>
      </right>
      <top>
        <color indexed="63"/>
      </top>
      <bottom style="thin"/>
    </border>
    <border>
      <left style="thin"/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medium"/>
      <right style="medium">
        <color theme="1"/>
      </right>
      <top style="medium"/>
      <bottom style="medium">
        <color theme="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0" xfId="57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" fontId="2" fillId="0" borderId="21" xfId="0" applyNumberFormat="1" applyFont="1" applyBorder="1" applyAlignment="1" applyProtection="1">
      <alignment/>
      <protection locked="0"/>
    </xf>
    <xf numFmtId="4" fontId="1" fillId="0" borderId="18" xfId="0" applyNumberFormat="1" applyFont="1" applyBorder="1" applyAlignment="1" applyProtection="1">
      <alignment/>
      <protection hidden="1"/>
    </xf>
    <xf numFmtId="4" fontId="1" fillId="0" borderId="22" xfId="0" applyNumberFormat="1" applyFont="1" applyBorder="1" applyAlignment="1" applyProtection="1">
      <alignment/>
      <protection hidden="1"/>
    </xf>
    <xf numFmtId="4" fontId="1" fillId="0" borderId="23" xfId="0" applyNumberFormat="1" applyFont="1" applyBorder="1" applyAlignment="1" applyProtection="1">
      <alignment/>
      <protection hidden="1"/>
    </xf>
    <xf numFmtId="4" fontId="2" fillId="33" borderId="24" xfId="0" applyNumberFormat="1" applyFont="1" applyFill="1" applyBorder="1" applyAlignment="1" applyProtection="1">
      <alignment/>
      <protection hidden="1"/>
    </xf>
    <xf numFmtId="0" fontId="2" fillId="33" borderId="17" xfId="0" applyFont="1" applyFill="1" applyBorder="1" applyAlignment="1">
      <alignment horizontal="center" vertical="center" wrapText="1"/>
    </xf>
    <xf numFmtId="10" fontId="1" fillId="0" borderId="25" xfId="57" applyNumberFormat="1" applyFont="1" applyBorder="1" applyAlignment="1" applyProtection="1">
      <alignment/>
      <protection hidden="1"/>
    </xf>
    <xf numFmtId="10" fontId="1" fillId="0" borderId="26" xfId="57" applyNumberFormat="1" applyFont="1" applyBorder="1" applyAlignment="1" applyProtection="1">
      <alignment horizontal="right"/>
      <protection hidden="1"/>
    </xf>
    <xf numFmtId="10" fontId="1" fillId="0" borderId="27" xfId="57" applyNumberFormat="1" applyFont="1" applyBorder="1" applyAlignment="1" applyProtection="1">
      <alignment horizontal="right"/>
      <protection hidden="1"/>
    </xf>
    <xf numFmtId="0" fontId="1" fillId="34" borderId="14" xfId="0" applyFont="1" applyFill="1" applyBorder="1" applyAlignment="1">
      <alignment/>
    </xf>
    <xf numFmtId="4" fontId="1" fillId="34" borderId="18" xfId="0" applyNumberFormat="1" applyFont="1" applyFill="1" applyBorder="1" applyAlignment="1" applyProtection="1">
      <alignment/>
      <protection hidden="1"/>
    </xf>
    <xf numFmtId="0" fontId="1" fillId="34" borderId="15" xfId="0" applyFont="1" applyFill="1" applyBorder="1" applyAlignment="1">
      <alignment/>
    </xf>
    <xf numFmtId="10" fontId="1" fillId="34" borderId="26" xfId="57" applyNumberFormat="1" applyFont="1" applyFill="1" applyBorder="1" applyAlignment="1" applyProtection="1">
      <alignment horizontal="right"/>
      <protection hidden="1"/>
    </xf>
    <xf numFmtId="4" fontId="1" fillId="34" borderId="22" xfId="0" applyNumberFormat="1" applyFont="1" applyFill="1" applyBorder="1" applyAlignment="1" applyProtection="1">
      <alignment/>
      <protection hidden="1"/>
    </xf>
    <xf numFmtId="0" fontId="1" fillId="0" borderId="28" xfId="0" applyFont="1" applyBorder="1" applyAlignment="1">
      <alignment/>
    </xf>
    <xf numFmtId="10" fontId="1" fillId="34" borderId="19" xfId="57" applyNumberFormat="1" applyFont="1" applyFill="1" applyBorder="1" applyAlignment="1" applyProtection="1">
      <alignment horizontal="right"/>
      <protection hidden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/>
    </xf>
    <xf numFmtId="4" fontId="1" fillId="0" borderId="42" xfId="0" applyNumberFormat="1" applyFont="1" applyBorder="1" applyAlignment="1" applyProtection="1">
      <alignment/>
      <protection hidden="1"/>
    </xf>
    <xf numFmtId="0" fontId="1" fillId="0" borderId="43" xfId="0" applyFont="1" applyBorder="1" applyAlignment="1">
      <alignment/>
    </xf>
    <xf numFmtId="4" fontId="1" fillId="0" borderId="44" xfId="0" applyNumberFormat="1" applyFont="1" applyBorder="1" applyAlignment="1" applyProtection="1">
      <alignment/>
      <protection hidden="1"/>
    </xf>
    <xf numFmtId="4" fontId="1" fillId="0" borderId="45" xfId="0" applyNumberFormat="1" applyFont="1" applyBorder="1" applyAlignment="1" applyProtection="1">
      <alignment/>
      <protection hidden="1"/>
    </xf>
    <xf numFmtId="0" fontId="1" fillId="0" borderId="46" xfId="0" applyFont="1" applyBorder="1" applyAlignment="1">
      <alignment/>
    </xf>
    <xf numFmtId="10" fontId="1" fillId="0" borderId="47" xfId="57" applyNumberFormat="1" applyFont="1" applyBorder="1" applyAlignment="1" applyProtection="1">
      <alignment horizontal="right"/>
      <protection hidden="1"/>
    </xf>
    <xf numFmtId="4" fontId="2" fillId="33" borderId="48" xfId="0" applyNumberFormat="1" applyFont="1" applyFill="1" applyBorder="1" applyAlignment="1" applyProtection="1">
      <alignment/>
      <protection hidden="1"/>
    </xf>
    <xf numFmtId="0" fontId="1" fillId="34" borderId="32" xfId="0" applyFont="1" applyFill="1" applyBorder="1" applyAlignment="1">
      <alignment/>
    </xf>
    <xf numFmtId="4" fontId="1" fillId="34" borderId="0" xfId="0" applyNumberFormat="1" applyFont="1" applyFill="1" applyBorder="1" applyAlignment="1" applyProtection="1">
      <alignment/>
      <protection hidden="1"/>
    </xf>
    <xf numFmtId="4" fontId="1" fillId="34" borderId="27" xfId="0" applyNumberFormat="1" applyFont="1" applyFill="1" applyBorder="1" applyAlignment="1" applyProtection="1">
      <alignment horizontal="center"/>
      <protection hidden="1"/>
    </xf>
    <xf numFmtId="4" fontId="1" fillId="34" borderId="26" xfId="0" applyNumberFormat="1" applyFont="1" applyFill="1" applyBorder="1" applyAlignment="1" applyProtection="1">
      <alignment horizontal="center"/>
      <protection hidden="1"/>
    </xf>
    <xf numFmtId="4" fontId="1" fillId="0" borderId="26" xfId="0" applyNumberFormat="1" applyFont="1" applyBorder="1" applyAlignment="1" applyProtection="1">
      <alignment horizontal="center"/>
      <protection hidden="1"/>
    </xf>
    <xf numFmtId="4" fontId="1" fillId="0" borderId="49" xfId="0" applyNumberFormat="1" applyFont="1" applyBorder="1" applyAlignment="1" applyProtection="1">
      <alignment horizontal="center"/>
      <protection hidden="1"/>
    </xf>
    <xf numFmtId="4" fontId="1" fillId="0" borderId="19" xfId="0" applyNumberFormat="1" applyFont="1" applyBorder="1" applyAlignment="1" applyProtection="1">
      <alignment horizontal="center"/>
      <protection hidden="1"/>
    </xf>
    <xf numFmtId="0" fontId="1" fillId="34" borderId="0" xfId="0" applyFont="1" applyFill="1" applyBorder="1" applyAlignment="1">
      <alignment/>
    </xf>
    <xf numFmtId="4" fontId="1" fillId="34" borderId="19" xfId="0" applyNumberFormat="1" applyFont="1" applyFill="1" applyBorder="1" applyAlignment="1" applyProtection="1">
      <alignment horizontal="center"/>
      <protection hidden="1"/>
    </xf>
    <xf numFmtId="4" fontId="1" fillId="0" borderId="47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5" xfId="42" applyFont="1" applyBorder="1" applyAlignment="1" applyProtection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1181100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0"/>
          <a:ext cx="113347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1076325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0"/>
          <a:ext cx="1028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1076325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0"/>
          <a:ext cx="1028700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imb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imb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imb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showGridLines="0" tabSelected="1" zoomScale="80" zoomScaleNormal="80" zoomScaleSheetLayoutView="85" zoomScalePageLayoutView="0" workbookViewId="0" topLeftCell="A26">
      <selection activeCell="S45" sqref="R45:S45"/>
    </sheetView>
  </sheetViews>
  <sheetFormatPr defaultColWidth="9.00390625" defaultRowHeight="12.75"/>
  <cols>
    <col min="1" max="1" width="4.875" style="1" customWidth="1"/>
    <col min="2" max="3" width="17.25390625" style="1" customWidth="1"/>
    <col min="4" max="4" width="19.25390625" style="1" customWidth="1"/>
    <col min="5" max="5" width="21.75390625" style="1" customWidth="1"/>
    <col min="6" max="6" width="26.125" style="1" customWidth="1"/>
    <col min="7" max="7" width="10.375" style="1" customWidth="1"/>
    <col min="8" max="8" width="5.125" style="1" customWidth="1"/>
    <col min="9" max="9" width="9.125" style="1" customWidth="1"/>
    <col min="10" max="10" width="9.125" style="1" hidden="1" customWidth="1"/>
    <col min="11" max="16384" width="9.125" style="1" customWidth="1"/>
  </cols>
  <sheetData>
    <row r="1" spans="6:7" ht="26.25" customHeight="1" thickBot="1">
      <c r="F1" s="25"/>
      <c r="G1" s="26"/>
    </row>
    <row r="2" spans="2:7" ht="15" customHeight="1">
      <c r="B2" s="43"/>
      <c r="C2" s="44"/>
      <c r="D2" s="44" t="s">
        <v>44</v>
      </c>
      <c r="E2" s="44"/>
      <c r="F2" s="44"/>
      <c r="G2" s="45"/>
    </row>
    <row r="3" spans="2:7" ht="15" customHeight="1">
      <c r="B3" s="46"/>
      <c r="C3" s="9"/>
      <c r="D3" s="9"/>
      <c r="E3" s="9"/>
      <c r="F3" s="9"/>
      <c r="G3" s="47"/>
    </row>
    <row r="4" spans="2:7" ht="29.25" customHeight="1">
      <c r="B4" s="46"/>
      <c r="C4" s="75" t="s">
        <v>57</v>
      </c>
      <c r="D4" s="75"/>
      <c r="E4" s="75"/>
      <c r="F4" s="75"/>
      <c r="G4" s="47"/>
    </row>
    <row r="5" spans="2:7" ht="29.25" customHeight="1">
      <c r="B5" s="46"/>
      <c r="C5" s="75"/>
      <c r="D5" s="75"/>
      <c r="E5" s="75"/>
      <c r="F5" s="75"/>
      <c r="G5" s="47"/>
    </row>
    <row r="6" spans="2:7" s="24" customFormat="1" ht="29.25" customHeight="1">
      <c r="B6" s="48"/>
      <c r="C6" s="75"/>
      <c r="D6" s="75"/>
      <c r="E6" s="75"/>
      <c r="F6" s="75"/>
      <c r="G6" s="49"/>
    </row>
    <row r="7" spans="2:7" ht="12.75" customHeight="1" thickBot="1">
      <c r="B7" s="46"/>
      <c r="C7" s="9"/>
      <c r="D7" s="9"/>
      <c r="E7" s="9"/>
      <c r="F7" s="9"/>
      <c r="G7" s="47"/>
    </row>
    <row r="8" spans="2:7" ht="13.5" thickBot="1">
      <c r="B8" s="46"/>
      <c r="C8" s="76" t="s">
        <v>2</v>
      </c>
      <c r="D8" s="77"/>
      <c r="E8" s="27">
        <v>30000</v>
      </c>
      <c r="F8" s="9"/>
      <c r="G8" s="47"/>
    </row>
    <row r="9" spans="2:7" ht="13.5" thickBot="1">
      <c r="B9" s="46"/>
      <c r="C9" s="9"/>
      <c r="D9" s="9"/>
      <c r="E9" s="9"/>
      <c r="F9" s="10" t="s">
        <v>35</v>
      </c>
      <c r="G9" s="47"/>
    </row>
    <row r="10" spans="2:7" ht="46.5" customHeight="1" thickBot="1">
      <c r="B10" s="46"/>
      <c r="C10" s="2" t="s">
        <v>33</v>
      </c>
      <c r="D10" s="3" t="s">
        <v>0</v>
      </c>
      <c r="E10" s="4" t="s">
        <v>34</v>
      </c>
      <c r="F10" s="5" t="s">
        <v>1</v>
      </c>
      <c r="G10" s="47"/>
    </row>
    <row r="11" spans="2:10" ht="12.75">
      <c r="B11" s="46"/>
      <c r="C11" s="36" t="s">
        <v>3</v>
      </c>
      <c r="D11" s="35">
        <v>0.12</v>
      </c>
      <c r="E11" s="67">
        <f>IF($E$8&gt;29999.99,J11,"мінімум 30 000")</f>
        <v>59.178082191780824</v>
      </c>
      <c r="F11" s="37">
        <f>SUM(E11)</f>
        <v>59.178082191780824</v>
      </c>
      <c r="G11" s="47"/>
      <c r="J11" s="66">
        <f>$E$8*$D11/365*6</f>
        <v>59.178082191780824</v>
      </c>
    </row>
    <row r="12" spans="2:10" ht="12.75">
      <c r="B12" s="46"/>
      <c r="C12" s="38" t="s">
        <v>5</v>
      </c>
      <c r="D12" s="34">
        <v>0.12</v>
      </c>
      <c r="E12" s="68">
        <f aca="true" t="shared" si="0" ref="E12:E40">IF($E$8&gt;29999.99,J12,"мінімум 30 000")</f>
        <v>69.04109589041096</v>
      </c>
      <c r="F12" s="40">
        <f>SUM($E$11:E12)</f>
        <v>128.21917808219177</v>
      </c>
      <c r="G12" s="47"/>
      <c r="J12" s="66">
        <f>$E$8*$D12/365*7</f>
        <v>69.04109589041096</v>
      </c>
    </row>
    <row r="13" spans="2:10" ht="12.75">
      <c r="B13" s="46"/>
      <c r="C13" s="38" t="s">
        <v>4</v>
      </c>
      <c r="D13" s="34">
        <v>0.12</v>
      </c>
      <c r="E13" s="68">
        <f t="shared" si="0"/>
        <v>69.04109589041096</v>
      </c>
      <c r="F13" s="40">
        <f>SUM($E$11:E13)</f>
        <v>197.26027397260273</v>
      </c>
      <c r="G13" s="47"/>
      <c r="J13" s="66">
        <f>$E$8*$D13/365*7</f>
        <v>69.04109589041096</v>
      </c>
    </row>
    <row r="14" spans="2:10" ht="12.75">
      <c r="B14" s="46"/>
      <c r="C14" s="38" t="s">
        <v>6</v>
      </c>
      <c r="D14" s="34">
        <v>0.12</v>
      </c>
      <c r="E14" s="68">
        <f t="shared" si="0"/>
        <v>69.04109589041096</v>
      </c>
      <c r="F14" s="40">
        <f>SUM($E$11:E14)</f>
        <v>266.3013698630137</v>
      </c>
      <c r="G14" s="47"/>
      <c r="J14" s="66">
        <f aca="true" t="shared" si="1" ref="J14:J40">$E$8*$D14/365*7</f>
        <v>69.04109589041096</v>
      </c>
    </row>
    <row r="15" spans="2:10" ht="12.75">
      <c r="B15" s="46"/>
      <c r="C15" s="38" t="s">
        <v>7</v>
      </c>
      <c r="D15" s="39">
        <v>0.15</v>
      </c>
      <c r="E15" s="68">
        <f t="shared" si="0"/>
        <v>86.30136986301369</v>
      </c>
      <c r="F15" s="40">
        <f>SUM($E$11:E15)</f>
        <v>352.6027397260274</v>
      </c>
      <c r="G15" s="47"/>
      <c r="J15" s="66">
        <f t="shared" si="1"/>
        <v>86.30136986301369</v>
      </c>
    </row>
    <row r="16" spans="2:10" ht="12.75">
      <c r="B16" s="46"/>
      <c r="C16" s="38" t="s">
        <v>8</v>
      </c>
      <c r="D16" s="39">
        <v>0.165</v>
      </c>
      <c r="E16" s="68">
        <f t="shared" si="0"/>
        <v>94.93150684931507</v>
      </c>
      <c r="F16" s="40">
        <f>SUM($E$11:E16)</f>
        <v>447.5342465753424</v>
      </c>
      <c r="G16" s="47"/>
      <c r="J16" s="66">
        <f t="shared" si="1"/>
        <v>94.93150684931507</v>
      </c>
    </row>
    <row r="17" spans="2:10" ht="12.75">
      <c r="B17" s="46"/>
      <c r="C17" s="38" t="s">
        <v>9</v>
      </c>
      <c r="D17" s="39">
        <v>0.165</v>
      </c>
      <c r="E17" s="68">
        <f t="shared" si="0"/>
        <v>94.93150684931507</v>
      </c>
      <c r="F17" s="40">
        <f>SUM($E$11:E17)</f>
        <v>542.4657534246575</v>
      </c>
      <c r="G17" s="47"/>
      <c r="J17" s="66">
        <f t="shared" si="1"/>
        <v>94.93150684931507</v>
      </c>
    </row>
    <row r="18" spans="2:10" ht="12.75">
      <c r="B18" s="46"/>
      <c r="C18" s="38" t="s">
        <v>10</v>
      </c>
      <c r="D18" s="39">
        <v>0.165</v>
      </c>
      <c r="E18" s="68">
        <f t="shared" si="0"/>
        <v>94.93150684931507</v>
      </c>
      <c r="F18" s="40">
        <f>SUM($E$11:E18)</f>
        <v>637.3972602739725</v>
      </c>
      <c r="G18" s="47"/>
      <c r="J18" s="66">
        <f t="shared" si="1"/>
        <v>94.93150684931507</v>
      </c>
    </row>
    <row r="19" spans="2:10" ht="12.75">
      <c r="B19" s="46"/>
      <c r="C19" s="38" t="s">
        <v>11</v>
      </c>
      <c r="D19" s="39">
        <v>0.165</v>
      </c>
      <c r="E19" s="68">
        <f t="shared" si="0"/>
        <v>94.93150684931507</v>
      </c>
      <c r="F19" s="40">
        <f>SUM($E$11:E19)</f>
        <v>732.3287671232875</v>
      </c>
      <c r="G19" s="47"/>
      <c r="J19" s="66">
        <f t="shared" si="1"/>
        <v>94.93150684931507</v>
      </c>
    </row>
    <row r="20" spans="2:10" ht="12.75">
      <c r="B20" s="46"/>
      <c r="C20" s="38" t="s">
        <v>12</v>
      </c>
      <c r="D20" s="39">
        <v>0.165</v>
      </c>
      <c r="E20" s="68">
        <f t="shared" si="0"/>
        <v>94.93150684931507</v>
      </c>
      <c r="F20" s="40">
        <f>SUM($E$11:E20)</f>
        <v>827.2602739726026</v>
      </c>
      <c r="G20" s="47"/>
      <c r="J20" s="66">
        <f t="shared" si="1"/>
        <v>94.93150684931507</v>
      </c>
    </row>
    <row r="21" spans="2:10" ht="12.75">
      <c r="B21" s="46"/>
      <c r="C21" s="38" t="s">
        <v>13</v>
      </c>
      <c r="D21" s="39">
        <v>0.165</v>
      </c>
      <c r="E21" s="68">
        <f t="shared" si="0"/>
        <v>94.93150684931507</v>
      </c>
      <c r="F21" s="40">
        <f>SUM($E$11:E21)</f>
        <v>922.1917808219176</v>
      </c>
      <c r="G21" s="47"/>
      <c r="J21" s="66">
        <f t="shared" si="1"/>
        <v>94.93150684931507</v>
      </c>
    </row>
    <row r="22" spans="2:10" ht="12.75">
      <c r="B22" s="46"/>
      <c r="C22" s="38" t="s">
        <v>14</v>
      </c>
      <c r="D22" s="39">
        <v>0.165</v>
      </c>
      <c r="E22" s="68">
        <f t="shared" si="0"/>
        <v>94.93150684931507</v>
      </c>
      <c r="F22" s="40">
        <f>SUM($E$11:E22)</f>
        <v>1017.1232876712327</v>
      </c>
      <c r="G22" s="47"/>
      <c r="J22" s="66">
        <f t="shared" si="1"/>
        <v>94.93150684931507</v>
      </c>
    </row>
    <row r="23" spans="2:10" ht="12.75">
      <c r="B23" s="46"/>
      <c r="C23" s="38" t="s">
        <v>15</v>
      </c>
      <c r="D23" s="39">
        <v>0.165</v>
      </c>
      <c r="E23" s="68">
        <f t="shared" si="0"/>
        <v>94.93150684931507</v>
      </c>
      <c r="F23" s="40">
        <f>SUM($E$11:E23)</f>
        <v>1112.0547945205478</v>
      </c>
      <c r="G23" s="47"/>
      <c r="J23" s="66">
        <f t="shared" si="1"/>
        <v>94.93150684931507</v>
      </c>
    </row>
    <row r="24" spans="2:10" ht="12.75">
      <c r="B24" s="46"/>
      <c r="C24" s="38" t="s">
        <v>16</v>
      </c>
      <c r="D24" s="39">
        <v>0.165</v>
      </c>
      <c r="E24" s="68">
        <f t="shared" si="0"/>
        <v>94.93150684931507</v>
      </c>
      <c r="F24" s="40">
        <f>SUM($E$11:E24)</f>
        <v>1206.986301369863</v>
      </c>
      <c r="G24" s="47"/>
      <c r="J24" s="66">
        <f t="shared" si="1"/>
        <v>94.93150684931507</v>
      </c>
    </row>
    <row r="25" spans="2:10" ht="12.75">
      <c r="B25" s="46"/>
      <c r="C25" s="38" t="s">
        <v>17</v>
      </c>
      <c r="D25" s="39">
        <v>0.165</v>
      </c>
      <c r="E25" s="68">
        <f t="shared" si="0"/>
        <v>94.93150684931507</v>
      </c>
      <c r="F25" s="40">
        <f>SUM($E$11:E25)</f>
        <v>1301.9178082191781</v>
      </c>
      <c r="G25" s="47"/>
      <c r="J25" s="66">
        <f t="shared" si="1"/>
        <v>94.93150684931507</v>
      </c>
    </row>
    <row r="26" spans="2:10" ht="12.75">
      <c r="B26" s="46"/>
      <c r="C26" s="38" t="s">
        <v>18</v>
      </c>
      <c r="D26" s="39">
        <v>0.165</v>
      </c>
      <c r="E26" s="68">
        <f t="shared" si="0"/>
        <v>94.93150684931507</v>
      </c>
      <c r="F26" s="40">
        <f>SUM($E$11:E26)</f>
        <v>1396.8493150684933</v>
      </c>
      <c r="G26" s="47"/>
      <c r="J26" s="66">
        <f t="shared" si="1"/>
        <v>94.93150684931507</v>
      </c>
    </row>
    <row r="27" spans="2:10" ht="12.75">
      <c r="B27" s="46"/>
      <c r="C27" s="38" t="s">
        <v>19</v>
      </c>
      <c r="D27" s="39">
        <v>0.165</v>
      </c>
      <c r="E27" s="68">
        <f t="shared" si="0"/>
        <v>94.93150684931507</v>
      </c>
      <c r="F27" s="40">
        <f>SUM($E$11:E27)</f>
        <v>1491.7808219178085</v>
      </c>
      <c r="G27" s="47"/>
      <c r="J27" s="66">
        <f t="shared" si="1"/>
        <v>94.93150684931507</v>
      </c>
    </row>
    <row r="28" spans="2:10" ht="12.75">
      <c r="B28" s="46"/>
      <c r="C28" s="38" t="s">
        <v>20</v>
      </c>
      <c r="D28" s="39">
        <v>0.165</v>
      </c>
      <c r="E28" s="68">
        <f t="shared" si="0"/>
        <v>94.93150684931507</v>
      </c>
      <c r="F28" s="40">
        <f>SUM($E$11:E28)</f>
        <v>1586.7123287671236</v>
      </c>
      <c r="G28" s="47"/>
      <c r="J28" s="66">
        <f t="shared" si="1"/>
        <v>94.93150684931507</v>
      </c>
    </row>
    <row r="29" spans="2:10" ht="12.75">
      <c r="B29" s="46"/>
      <c r="C29" s="38" t="s">
        <v>21</v>
      </c>
      <c r="D29" s="39">
        <v>0.165</v>
      </c>
      <c r="E29" s="68">
        <f t="shared" si="0"/>
        <v>94.93150684931507</v>
      </c>
      <c r="F29" s="40">
        <f>SUM($E$11:E29)</f>
        <v>1681.6438356164388</v>
      </c>
      <c r="G29" s="47"/>
      <c r="J29" s="66">
        <f t="shared" si="1"/>
        <v>94.93150684931507</v>
      </c>
    </row>
    <row r="30" spans="2:10" ht="12.75">
      <c r="B30" s="46"/>
      <c r="C30" s="38" t="s">
        <v>22</v>
      </c>
      <c r="D30" s="39">
        <v>0.165</v>
      </c>
      <c r="E30" s="68">
        <f t="shared" si="0"/>
        <v>94.93150684931507</v>
      </c>
      <c r="F30" s="40">
        <f>SUM($E$11:E30)</f>
        <v>1776.575342465754</v>
      </c>
      <c r="G30" s="47"/>
      <c r="J30" s="66">
        <f t="shared" si="1"/>
        <v>94.93150684931507</v>
      </c>
    </row>
    <row r="31" spans="2:10" ht="12.75">
      <c r="B31" s="46"/>
      <c r="C31" s="38" t="s">
        <v>23</v>
      </c>
      <c r="D31" s="39">
        <v>0.165</v>
      </c>
      <c r="E31" s="68">
        <f t="shared" si="0"/>
        <v>94.93150684931507</v>
      </c>
      <c r="F31" s="40">
        <f>SUM($E$11:E31)</f>
        <v>1871.506849315069</v>
      </c>
      <c r="G31" s="47"/>
      <c r="J31" s="66">
        <f t="shared" si="1"/>
        <v>94.93150684931507</v>
      </c>
    </row>
    <row r="32" spans="2:10" ht="12.75">
      <c r="B32" s="46"/>
      <c r="C32" s="38" t="s">
        <v>24</v>
      </c>
      <c r="D32" s="39">
        <v>0.165</v>
      </c>
      <c r="E32" s="68">
        <f t="shared" si="0"/>
        <v>94.93150684931507</v>
      </c>
      <c r="F32" s="40">
        <f>SUM($E$11:E32)</f>
        <v>1966.4383561643842</v>
      </c>
      <c r="G32" s="47"/>
      <c r="J32" s="66">
        <f t="shared" si="1"/>
        <v>94.93150684931507</v>
      </c>
    </row>
    <row r="33" spans="2:10" ht="12.75">
      <c r="B33" s="46"/>
      <c r="C33" s="38" t="s">
        <v>25</v>
      </c>
      <c r="D33" s="39">
        <v>0.17</v>
      </c>
      <c r="E33" s="68">
        <f t="shared" si="0"/>
        <v>97.8082191780822</v>
      </c>
      <c r="F33" s="40">
        <f>SUM($E$11:E33)</f>
        <v>2064.2465753424663</v>
      </c>
      <c r="G33" s="47"/>
      <c r="J33" s="66">
        <f t="shared" si="1"/>
        <v>97.8082191780822</v>
      </c>
    </row>
    <row r="34" spans="2:10" ht="12.75">
      <c r="B34" s="46"/>
      <c r="C34" s="38" t="s">
        <v>26</v>
      </c>
      <c r="D34" s="39">
        <v>0.17</v>
      </c>
      <c r="E34" s="68">
        <f t="shared" si="0"/>
        <v>97.8082191780822</v>
      </c>
      <c r="F34" s="40">
        <f>SUM($E$11:E34)</f>
        <v>2162.0547945205485</v>
      </c>
      <c r="G34" s="47"/>
      <c r="J34" s="66">
        <f t="shared" si="1"/>
        <v>97.8082191780822</v>
      </c>
    </row>
    <row r="35" spans="2:10" ht="12.75">
      <c r="B35" s="46"/>
      <c r="C35" s="38" t="s">
        <v>27</v>
      </c>
      <c r="D35" s="39">
        <v>0.17</v>
      </c>
      <c r="E35" s="68">
        <f t="shared" si="0"/>
        <v>97.8082191780822</v>
      </c>
      <c r="F35" s="40">
        <f>SUM($E$11:E35)</f>
        <v>2259.8630136986308</v>
      </c>
      <c r="G35" s="47"/>
      <c r="J35" s="66">
        <f t="shared" si="1"/>
        <v>97.8082191780822</v>
      </c>
    </row>
    <row r="36" spans="2:10" ht="12.75">
      <c r="B36" s="46"/>
      <c r="C36" s="38" t="s">
        <v>28</v>
      </c>
      <c r="D36" s="39">
        <v>0.17</v>
      </c>
      <c r="E36" s="68">
        <f t="shared" si="0"/>
        <v>97.8082191780822</v>
      </c>
      <c r="F36" s="40">
        <f>SUM($E$11:E36)</f>
        <v>2357.671232876713</v>
      </c>
      <c r="G36" s="47"/>
      <c r="J36" s="66">
        <f t="shared" si="1"/>
        <v>97.8082191780822</v>
      </c>
    </row>
    <row r="37" spans="2:10" ht="12.75">
      <c r="B37" s="46"/>
      <c r="C37" s="7" t="s">
        <v>29</v>
      </c>
      <c r="D37" s="39">
        <v>0.17</v>
      </c>
      <c r="E37" s="69">
        <f t="shared" si="0"/>
        <v>97.8082191780822</v>
      </c>
      <c r="F37" s="29">
        <f>SUM($E$11:E37)</f>
        <v>2455.4794520547953</v>
      </c>
      <c r="G37" s="47"/>
      <c r="J37" s="66">
        <f t="shared" si="1"/>
        <v>97.8082191780822</v>
      </c>
    </row>
    <row r="38" spans="2:10" ht="12.75">
      <c r="B38" s="46"/>
      <c r="C38" s="7" t="s">
        <v>30</v>
      </c>
      <c r="D38" s="39">
        <v>0.17</v>
      </c>
      <c r="E38" s="69">
        <f t="shared" si="0"/>
        <v>97.8082191780822</v>
      </c>
      <c r="F38" s="29">
        <f>SUM($E$11:E38)</f>
        <v>2553.2876712328775</v>
      </c>
      <c r="G38" s="47"/>
      <c r="J38" s="66">
        <f t="shared" si="1"/>
        <v>97.8082191780822</v>
      </c>
    </row>
    <row r="39" spans="2:10" ht="13.5" thickBot="1">
      <c r="B39" s="46"/>
      <c r="C39" s="41" t="s">
        <v>31</v>
      </c>
      <c r="D39" s="39">
        <v>0.17</v>
      </c>
      <c r="E39" s="70">
        <f t="shared" si="0"/>
        <v>97.8082191780822</v>
      </c>
      <c r="F39" s="30">
        <f>SUM($E$11:E39)</f>
        <v>2651.09589041096</v>
      </c>
      <c r="G39" s="47"/>
      <c r="J39" s="66">
        <f t="shared" si="1"/>
        <v>97.8082191780822</v>
      </c>
    </row>
    <row r="40" spans="2:10" ht="13.5" thickBot="1">
      <c r="B40" s="46"/>
      <c r="C40" s="8" t="s">
        <v>32</v>
      </c>
      <c r="D40" s="42">
        <v>0.17</v>
      </c>
      <c r="E40" s="71">
        <f t="shared" si="0"/>
        <v>97.8082191780822</v>
      </c>
      <c r="F40" s="31">
        <f>SUM($E$11:E40)</f>
        <v>2748.904109589042</v>
      </c>
      <c r="G40" s="47"/>
      <c r="J40" s="66">
        <f t="shared" si="1"/>
        <v>97.8082191780822</v>
      </c>
    </row>
    <row r="41" spans="2:7" ht="12.75">
      <c r="B41" s="46"/>
      <c r="C41" s="12"/>
      <c r="D41" s="13"/>
      <c r="E41" s="14"/>
      <c r="F41" s="11"/>
      <c r="G41" s="47"/>
    </row>
    <row r="42" spans="2:7" s="24" customFormat="1" ht="18" customHeight="1" thickBot="1">
      <c r="B42" s="46"/>
      <c r="C42" s="78" t="s">
        <v>47</v>
      </c>
      <c r="D42" s="79"/>
      <c r="E42" s="79"/>
      <c r="F42" s="79"/>
      <c r="G42" s="49"/>
    </row>
    <row r="43" spans="2:7" ht="38.25">
      <c r="B43" s="46"/>
      <c r="C43" s="15" t="s">
        <v>46</v>
      </c>
      <c r="D43" s="32" t="s">
        <v>37</v>
      </c>
      <c r="E43" s="16" t="s">
        <v>39</v>
      </c>
      <c r="F43" s="17" t="s">
        <v>38</v>
      </c>
      <c r="G43" s="47"/>
    </row>
    <row r="44" spans="2:7" ht="83.25" customHeight="1" thickBot="1">
      <c r="B44" s="46"/>
      <c r="C44" s="21" t="s">
        <v>55</v>
      </c>
      <c r="D44" s="22" t="s">
        <v>41</v>
      </c>
      <c r="E44" s="22" t="s">
        <v>42</v>
      </c>
      <c r="F44" s="23" t="s">
        <v>43</v>
      </c>
      <c r="G44" s="47"/>
    </row>
    <row r="45" spans="2:7" ht="18.75" customHeight="1">
      <c r="B45" s="46"/>
      <c r="C45" s="33" t="s">
        <v>53</v>
      </c>
      <c r="D45" s="18"/>
      <c r="E45" s="18"/>
      <c r="F45" s="18"/>
      <c r="G45" s="47"/>
    </row>
    <row r="46" spans="2:7" ht="28.5" customHeight="1">
      <c r="B46" s="46"/>
      <c r="C46" s="84" t="s">
        <v>52</v>
      </c>
      <c r="D46" s="85"/>
      <c r="E46" s="85"/>
      <c r="F46" s="85"/>
      <c r="G46" s="47"/>
    </row>
    <row r="47" spans="2:7" ht="26.25" customHeight="1">
      <c r="B47" s="46"/>
      <c r="C47" s="85"/>
      <c r="D47" s="85"/>
      <c r="E47" s="85"/>
      <c r="F47" s="85"/>
      <c r="G47" s="47"/>
    </row>
    <row r="48" spans="2:7" ht="12.75">
      <c r="B48" s="46"/>
      <c r="C48" s="9"/>
      <c r="D48" s="9"/>
      <c r="E48" s="9"/>
      <c r="F48" s="9"/>
      <c r="G48" s="47"/>
    </row>
    <row r="49" spans="2:7" ht="12.75">
      <c r="B49" s="46"/>
      <c r="C49" s="86" t="s">
        <v>45</v>
      </c>
      <c r="D49" s="86"/>
      <c r="E49" s="86"/>
      <c r="F49" s="86"/>
      <c r="G49" s="47"/>
    </row>
    <row r="50" spans="2:7" ht="12.75">
      <c r="B50" s="46"/>
      <c r="C50" s="80" t="s">
        <v>36</v>
      </c>
      <c r="D50" s="81"/>
      <c r="E50" s="81"/>
      <c r="F50" s="81"/>
      <c r="G50" s="47"/>
    </row>
    <row r="51" spans="2:7" ht="8.25" customHeight="1">
      <c r="B51" s="46"/>
      <c r="C51" s="19"/>
      <c r="D51" s="20"/>
      <c r="E51" s="20"/>
      <c r="F51" s="20"/>
      <c r="G51" s="47"/>
    </row>
    <row r="52" spans="2:7" ht="19.5" customHeight="1" thickBot="1">
      <c r="B52" s="50"/>
      <c r="C52" s="51"/>
      <c r="D52" s="82" t="s">
        <v>40</v>
      </c>
      <c r="E52" s="83"/>
      <c r="F52" s="51"/>
      <c r="G52" s="52"/>
    </row>
  </sheetData>
  <sheetProtection password="CA35" sheet="1"/>
  <mergeCells count="7">
    <mergeCell ref="C4:F6"/>
    <mergeCell ref="C8:D8"/>
    <mergeCell ref="C42:F42"/>
    <mergeCell ref="C50:F50"/>
    <mergeCell ref="D52:E52"/>
    <mergeCell ref="C46:F47"/>
    <mergeCell ref="C49:F49"/>
  </mergeCells>
  <hyperlinks>
    <hyperlink ref="D52" r:id="rId1" display="http://www.eximb.com"/>
  </hyperlinks>
  <printOptions/>
  <pageMargins left="0.3" right="0.29" top="0.3" bottom="0.4724409448818898" header="0.31" footer="0.31496062992125984"/>
  <pageSetup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2"/>
  <sheetViews>
    <sheetView showGridLines="0" zoomScale="85" zoomScaleNormal="85" zoomScaleSheetLayoutView="85" zoomScalePageLayoutView="0" workbookViewId="0" topLeftCell="A1">
      <selection activeCell="P19" sqref="O19:P19"/>
    </sheetView>
  </sheetViews>
  <sheetFormatPr defaultColWidth="9.00390625" defaultRowHeight="12.75"/>
  <cols>
    <col min="1" max="1" width="2.25390625" style="1" customWidth="1"/>
    <col min="2" max="2" width="17.375" style="1" customWidth="1"/>
    <col min="3" max="3" width="17.25390625" style="1" customWidth="1"/>
    <col min="4" max="4" width="19.25390625" style="1" customWidth="1"/>
    <col min="5" max="5" width="21.625" style="1" customWidth="1"/>
    <col min="6" max="6" width="26.125" style="1" customWidth="1"/>
    <col min="7" max="7" width="10.375" style="1" customWidth="1"/>
    <col min="8" max="8" width="5.125" style="1" customWidth="1"/>
    <col min="9" max="9" width="7.375" style="72" customWidth="1"/>
    <col min="10" max="10" width="9.125" style="1" hidden="1" customWidth="1"/>
    <col min="11" max="11" width="12.875" style="72" customWidth="1"/>
    <col min="12" max="16384" width="9.125" style="1" customWidth="1"/>
  </cols>
  <sheetData>
    <row r="1" spans="6:7" ht="26.25" customHeight="1" thickBot="1">
      <c r="F1" s="25"/>
      <c r="G1" s="26"/>
    </row>
    <row r="2" spans="2:7" ht="15" customHeight="1">
      <c r="B2" s="43"/>
      <c r="C2" s="44"/>
      <c r="D2" s="44" t="s">
        <v>44</v>
      </c>
      <c r="E2" s="44"/>
      <c r="F2" s="44"/>
      <c r="G2" s="45"/>
    </row>
    <row r="3" spans="2:7" ht="15" customHeight="1">
      <c r="B3" s="46"/>
      <c r="C3" s="9"/>
      <c r="D3" s="9"/>
      <c r="E3" s="9"/>
      <c r="F3" s="9"/>
      <c r="G3" s="47"/>
    </row>
    <row r="4" spans="2:7" ht="29.25" customHeight="1">
      <c r="B4" s="46"/>
      <c r="C4" s="75" t="s">
        <v>57</v>
      </c>
      <c r="D4" s="75"/>
      <c r="E4" s="75"/>
      <c r="F4" s="75"/>
      <c r="G4" s="47"/>
    </row>
    <row r="5" spans="2:7" ht="29.25" customHeight="1">
      <c r="B5" s="46"/>
      <c r="C5" s="75"/>
      <c r="D5" s="75"/>
      <c r="E5" s="75"/>
      <c r="F5" s="75"/>
      <c r="G5" s="47"/>
    </row>
    <row r="6" spans="2:11" s="24" customFormat="1" ht="29.25" customHeight="1">
      <c r="B6" s="48"/>
      <c r="C6" s="75"/>
      <c r="D6" s="75"/>
      <c r="E6" s="75"/>
      <c r="F6" s="75"/>
      <c r="G6" s="49"/>
      <c r="I6" s="72"/>
      <c r="K6" s="72"/>
    </row>
    <row r="7" spans="2:7" ht="12.75" customHeight="1" thickBot="1">
      <c r="B7" s="46"/>
      <c r="C7" s="9"/>
      <c r="D7" s="9"/>
      <c r="E7" s="9"/>
      <c r="F7" s="9"/>
      <c r="G7" s="47"/>
    </row>
    <row r="8" spans="2:7" ht="13.5" thickBot="1">
      <c r="B8" s="46"/>
      <c r="C8" s="76" t="s">
        <v>50</v>
      </c>
      <c r="D8" s="77"/>
      <c r="E8" s="27">
        <v>1000</v>
      </c>
      <c r="F8" s="9"/>
      <c r="G8" s="47"/>
    </row>
    <row r="9" spans="2:7" ht="13.5" thickBot="1">
      <c r="B9" s="46"/>
      <c r="C9" s="9"/>
      <c r="D9" s="9"/>
      <c r="E9" s="9"/>
      <c r="F9" s="10" t="s">
        <v>48</v>
      </c>
      <c r="G9" s="47"/>
    </row>
    <row r="10" spans="2:7" ht="46.5" customHeight="1" thickBot="1">
      <c r="B10" s="46"/>
      <c r="C10" s="2" t="s">
        <v>33</v>
      </c>
      <c r="D10" s="3" t="s">
        <v>0</v>
      </c>
      <c r="E10" s="4" t="s">
        <v>34</v>
      </c>
      <c r="F10" s="5" t="s">
        <v>1</v>
      </c>
      <c r="G10" s="47"/>
    </row>
    <row r="11" spans="2:10" ht="12.75">
      <c r="B11" s="46"/>
      <c r="C11" s="6" t="s">
        <v>3</v>
      </c>
      <c r="D11" s="35">
        <v>0.005</v>
      </c>
      <c r="E11" s="67">
        <f>IF($E$8&gt;999.99,J11,"мінімум 1 000")</f>
        <v>0.0821917808219178</v>
      </c>
      <c r="F11" s="28">
        <f>SUM(E11)</f>
        <v>0.0821917808219178</v>
      </c>
      <c r="G11" s="47"/>
      <c r="J11" s="66">
        <f>$E$8*$D11/365*6</f>
        <v>0.0821917808219178</v>
      </c>
    </row>
    <row r="12" spans="2:10" ht="12.75">
      <c r="B12" s="46"/>
      <c r="C12" s="7" t="s">
        <v>5</v>
      </c>
      <c r="D12" s="34">
        <v>0.005</v>
      </c>
      <c r="E12" s="69">
        <f aca="true" t="shared" si="0" ref="E12:E40">IF($E$8&gt;999.99,J12,"мінімум 1 000")</f>
        <v>0.0958904109589041</v>
      </c>
      <c r="F12" s="29">
        <f>SUM($E$11:E12)</f>
        <v>0.1780821917808219</v>
      </c>
      <c r="G12" s="47"/>
      <c r="J12" s="66">
        <f>$E$8*$D12/365*7</f>
        <v>0.0958904109589041</v>
      </c>
    </row>
    <row r="13" spans="2:10" ht="12.75">
      <c r="B13" s="46"/>
      <c r="C13" s="7" t="s">
        <v>4</v>
      </c>
      <c r="D13" s="34">
        <v>0.005</v>
      </c>
      <c r="E13" s="69">
        <f t="shared" si="0"/>
        <v>0.0958904109589041</v>
      </c>
      <c r="F13" s="29">
        <f>SUM($E$11:E13)</f>
        <v>0.273972602739726</v>
      </c>
      <c r="G13" s="47"/>
      <c r="J13" s="66">
        <f>$E$8*$D13/365*7</f>
        <v>0.0958904109589041</v>
      </c>
    </row>
    <row r="14" spans="2:10" ht="12.75">
      <c r="B14" s="46"/>
      <c r="C14" s="38" t="s">
        <v>6</v>
      </c>
      <c r="D14" s="34">
        <v>0.005</v>
      </c>
      <c r="E14" s="69">
        <f t="shared" si="0"/>
        <v>0.0958904109589041</v>
      </c>
      <c r="F14" s="40">
        <f>SUM($E$11:E14)</f>
        <v>0.3698630136986301</v>
      </c>
      <c r="G14" s="47"/>
      <c r="J14" s="66">
        <f aca="true" t="shared" si="1" ref="J14:J40">$E$8*$D14/365*7</f>
        <v>0.0958904109589041</v>
      </c>
    </row>
    <row r="15" spans="2:10" ht="12.75">
      <c r="B15" s="46"/>
      <c r="C15" s="38" t="s">
        <v>7</v>
      </c>
      <c r="D15" s="39">
        <v>0.007</v>
      </c>
      <c r="E15" s="68">
        <f t="shared" si="0"/>
        <v>0.13424657534246576</v>
      </c>
      <c r="F15" s="40">
        <f>SUM($E$11:E15)</f>
        <v>0.5041095890410958</v>
      </c>
      <c r="G15" s="47"/>
      <c r="J15" s="66">
        <f t="shared" si="1"/>
        <v>0.13424657534246576</v>
      </c>
    </row>
    <row r="16" spans="2:10" ht="12.75">
      <c r="B16" s="46"/>
      <c r="C16" s="38" t="s">
        <v>8</v>
      </c>
      <c r="D16" s="39">
        <v>0.016</v>
      </c>
      <c r="E16" s="68">
        <f t="shared" si="0"/>
        <v>0.30684931506849317</v>
      </c>
      <c r="F16" s="40">
        <f>SUM($E$11:E16)</f>
        <v>0.810958904109589</v>
      </c>
      <c r="G16" s="47"/>
      <c r="J16" s="66">
        <f t="shared" si="1"/>
        <v>0.30684931506849317</v>
      </c>
    </row>
    <row r="17" spans="2:10" ht="12.75">
      <c r="B17" s="46"/>
      <c r="C17" s="38" t="s">
        <v>9</v>
      </c>
      <c r="D17" s="39">
        <v>0.016</v>
      </c>
      <c r="E17" s="68">
        <f t="shared" si="0"/>
        <v>0.30684931506849317</v>
      </c>
      <c r="F17" s="40">
        <f>SUM($E$11:E17)</f>
        <v>1.1178082191780823</v>
      </c>
      <c r="G17" s="47"/>
      <c r="J17" s="66">
        <f t="shared" si="1"/>
        <v>0.30684931506849317</v>
      </c>
    </row>
    <row r="18" spans="2:10" ht="12.75">
      <c r="B18" s="46"/>
      <c r="C18" s="38" t="s">
        <v>10</v>
      </c>
      <c r="D18" s="39">
        <v>0.016</v>
      </c>
      <c r="E18" s="68">
        <f t="shared" si="0"/>
        <v>0.30684931506849317</v>
      </c>
      <c r="F18" s="40">
        <f>SUM($E$11:E18)</f>
        <v>1.4246575342465755</v>
      </c>
      <c r="G18" s="47"/>
      <c r="J18" s="66">
        <f t="shared" si="1"/>
        <v>0.30684931506849317</v>
      </c>
    </row>
    <row r="19" spans="2:10" ht="12.75">
      <c r="B19" s="46"/>
      <c r="C19" s="38" t="s">
        <v>11</v>
      </c>
      <c r="D19" s="39">
        <v>0.016</v>
      </c>
      <c r="E19" s="68">
        <f t="shared" si="0"/>
        <v>0.30684931506849317</v>
      </c>
      <c r="F19" s="40">
        <f>SUM($E$11:E19)</f>
        <v>1.7315068493150687</v>
      </c>
      <c r="G19" s="47"/>
      <c r="J19" s="66">
        <f t="shared" si="1"/>
        <v>0.30684931506849317</v>
      </c>
    </row>
    <row r="20" spans="2:10" ht="12.75">
      <c r="B20" s="46"/>
      <c r="C20" s="38" t="s">
        <v>12</v>
      </c>
      <c r="D20" s="39">
        <v>0.016</v>
      </c>
      <c r="E20" s="68">
        <f t="shared" si="0"/>
        <v>0.30684931506849317</v>
      </c>
      <c r="F20" s="40">
        <f>SUM($E$11:E20)</f>
        <v>2.0383561643835617</v>
      </c>
      <c r="G20" s="47"/>
      <c r="J20" s="66">
        <f t="shared" si="1"/>
        <v>0.30684931506849317</v>
      </c>
    </row>
    <row r="21" spans="2:10" ht="12.75">
      <c r="B21" s="46"/>
      <c r="C21" s="38" t="s">
        <v>13</v>
      </c>
      <c r="D21" s="39">
        <v>0.016</v>
      </c>
      <c r="E21" s="68">
        <f t="shared" si="0"/>
        <v>0.30684931506849317</v>
      </c>
      <c r="F21" s="40">
        <f>SUM($E$11:E21)</f>
        <v>2.345205479452055</v>
      </c>
      <c r="G21" s="47"/>
      <c r="J21" s="66">
        <f t="shared" si="1"/>
        <v>0.30684931506849317</v>
      </c>
    </row>
    <row r="22" spans="2:10" ht="12.75">
      <c r="B22" s="46"/>
      <c r="C22" s="38" t="s">
        <v>14</v>
      </c>
      <c r="D22" s="39">
        <v>0.016</v>
      </c>
      <c r="E22" s="68">
        <f t="shared" si="0"/>
        <v>0.30684931506849317</v>
      </c>
      <c r="F22" s="40">
        <f>SUM($E$11:E22)</f>
        <v>2.652054794520548</v>
      </c>
      <c r="G22" s="47"/>
      <c r="J22" s="66">
        <f t="shared" si="1"/>
        <v>0.30684931506849317</v>
      </c>
    </row>
    <row r="23" spans="2:10" ht="12.75">
      <c r="B23" s="46"/>
      <c r="C23" s="38" t="s">
        <v>15</v>
      </c>
      <c r="D23" s="39">
        <v>0.016</v>
      </c>
      <c r="E23" s="68">
        <f t="shared" si="0"/>
        <v>0.30684931506849317</v>
      </c>
      <c r="F23" s="40">
        <f>SUM($E$11:E23)</f>
        <v>2.9589041095890414</v>
      </c>
      <c r="G23" s="47"/>
      <c r="J23" s="66">
        <f t="shared" si="1"/>
        <v>0.30684931506849317</v>
      </c>
    </row>
    <row r="24" spans="2:10" ht="12.75">
      <c r="B24" s="46"/>
      <c r="C24" s="38" t="s">
        <v>16</v>
      </c>
      <c r="D24" s="39">
        <v>0.026</v>
      </c>
      <c r="E24" s="68">
        <f t="shared" si="0"/>
        <v>0.4986301369863014</v>
      </c>
      <c r="F24" s="40">
        <f>SUM($E$11:E24)</f>
        <v>3.4575342465753427</v>
      </c>
      <c r="G24" s="47"/>
      <c r="J24" s="66">
        <f t="shared" si="1"/>
        <v>0.4986301369863014</v>
      </c>
    </row>
    <row r="25" spans="2:10" ht="12.75">
      <c r="B25" s="46"/>
      <c r="C25" s="38" t="s">
        <v>17</v>
      </c>
      <c r="D25" s="39">
        <v>0.026</v>
      </c>
      <c r="E25" s="68">
        <f t="shared" si="0"/>
        <v>0.4986301369863014</v>
      </c>
      <c r="F25" s="40">
        <f>SUM($E$11:E25)</f>
        <v>3.956164383561644</v>
      </c>
      <c r="G25" s="47"/>
      <c r="J25" s="66">
        <f t="shared" si="1"/>
        <v>0.4986301369863014</v>
      </c>
    </row>
    <row r="26" spans="2:10" ht="12.75">
      <c r="B26" s="46"/>
      <c r="C26" s="38" t="s">
        <v>18</v>
      </c>
      <c r="D26" s="39">
        <v>0.026</v>
      </c>
      <c r="E26" s="68">
        <f t="shared" si="0"/>
        <v>0.4986301369863014</v>
      </c>
      <c r="F26" s="40">
        <f>SUM($E$11:E26)</f>
        <v>4.454794520547946</v>
      </c>
      <c r="G26" s="47"/>
      <c r="J26" s="66">
        <f t="shared" si="1"/>
        <v>0.4986301369863014</v>
      </c>
    </row>
    <row r="27" spans="2:10" ht="12.75">
      <c r="B27" s="46"/>
      <c r="C27" s="38" t="s">
        <v>19</v>
      </c>
      <c r="D27" s="39">
        <v>0.026</v>
      </c>
      <c r="E27" s="68">
        <f t="shared" si="0"/>
        <v>0.4986301369863014</v>
      </c>
      <c r="F27" s="40">
        <f>SUM($E$11:E27)</f>
        <v>4.9534246575342475</v>
      </c>
      <c r="G27" s="47"/>
      <c r="J27" s="66">
        <f t="shared" si="1"/>
        <v>0.4986301369863014</v>
      </c>
    </row>
    <row r="28" spans="2:10" ht="12.75">
      <c r="B28" s="46"/>
      <c r="C28" s="38" t="s">
        <v>20</v>
      </c>
      <c r="D28" s="39">
        <v>0.026</v>
      </c>
      <c r="E28" s="68">
        <f t="shared" si="0"/>
        <v>0.4986301369863014</v>
      </c>
      <c r="F28" s="40">
        <f>SUM($E$11:E28)</f>
        <v>5.452054794520549</v>
      </c>
      <c r="G28" s="47"/>
      <c r="J28" s="66">
        <f t="shared" si="1"/>
        <v>0.4986301369863014</v>
      </c>
    </row>
    <row r="29" spans="2:10" ht="12.75">
      <c r="B29" s="46"/>
      <c r="C29" s="38" t="s">
        <v>21</v>
      </c>
      <c r="D29" s="39">
        <v>0.026</v>
      </c>
      <c r="E29" s="68">
        <f t="shared" si="0"/>
        <v>0.4986301369863014</v>
      </c>
      <c r="F29" s="40">
        <f>SUM($E$11:E29)</f>
        <v>5.950684931506851</v>
      </c>
      <c r="G29" s="47"/>
      <c r="J29" s="66">
        <f t="shared" si="1"/>
        <v>0.4986301369863014</v>
      </c>
    </row>
    <row r="30" spans="2:10" ht="12.75">
      <c r="B30" s="46"/>
      <c r="C30" s="38" t="s">
        <v>22</v>
      </c>
      <c r="D30" s="39">
        <v>0.026</v>
      </c>
      <c r="E30" s="68">
        <f t="shared" si="0"/>
        <v>0.4986301369863014</v>
      </c>
      <c r="F30" s="40">
        <f>SUM($E$11:E30)</f>
        <v>6.449315068493153</v>
      </c>
      <c r="G30" s="47"/>
      <c r="J30" s="66">
        <f t="shared" si="1"/>
        <v>0.4986301369863014</v>
      </c>
    </row>
    <row r="31" spans="2:10" ht="12.75">
      <c r="B31" s="46"/>
      <c r="C31" s="38" t="s">
        <v>23</v>
      </c>
      <c r="D31" s="39">
        <v>0.026</v>
      </c>
      <c r="E31" s="68">
        <f t="shared" si="0"/>
        <v>0.4986301369863014</v>
      </c>
      <c r="F31" s="40">
        <f>SUM($E$11:E31)</f>
        <v>6.947945205479455</v>
      </c>
      <c r="G31" s="47"/>
      <c r="J31" s="66">
        <f t="shared" si="1"/>
        <v>0.4986301369863014</v>
      </c>
    </row>
    <row r="32" spans="2:10" ht="12.75">
      <c r="B32" s="46"/>
      <c r="C32" s="38" t="s">
        <v>24</v>
      </c>
      <c r="D32" s="39">
        <v>0.026</v>
      </c>
      <c r="E32" s="68">
        <f t="shared" si="0"/>
        <v>0.4986301369863014</v>
      </c>
      <c r="F32" s="40">
        <f>SUM($E$11:E32)</f>
        <v>7.446575342465756</v>
      </c>
      <c r="G32" s="47"/>
      <c r="J32" s="66">
        <f t="shared" si="1"/>
        <v>0.4986301369863014</v>
      </c>
    </row>
    <row r="33" spans="2:10" ht="12.75">
      <c r="B33" s="46"/>
      <c r="C33" s="7" t="s">
        <v>25</v>
      </c>
      <c r="D33" s="39">
        <v>0.035</v>
      </c>
      <c r="E33" s="68">
        <f t="shared" si="0"/>
        <v>0.6712328767123288</v>
      </c>
      <c r="F33" s="29">
        <f>SUM($E$11:E33)</f>
        <v>8.117808219178086</v>
      </c>
      <c r="G33" s="47"/>
      <c r="J33" s="66">
        <f t="shared" si="1"/>
        <v>0.6712328767123288</v>
      </c>
    </row>
    <row r="34" spans="2:10" ht="12.75">
      <c r="B34" s="46"/>
      <c r="C34" s="7" t="s">
        <v>26</v>
      </c>
      <c r="D34" s="39">
        <v>0.035</v>
      </c>
      <c r="E34" s="68">
        <f t="shared" si="0"/>
        <v>0.6712328767123288</v>
      </c>
      <c r="F34" s="29">
        <f>SUM($E$11:E34)</f>
        <v>8.789041095890415</v>
      </c>
      <c r="G34" s="47"/>
      <c r="J34" s="66">
        <f t="shared" si="1"/>
        <v>0.6712328767123288</v>
      </c>
    </row>
    <row r="35" spans="2:10" ht="12.75">
      <c r="B35" s="46"/>
      <c r="C35" s="7" t="s">
        <v>27</v>
      </c>
      <c r="D35" s="39">
        <v>0.035</v>
      </c>
      <c r="E35" s="68">
        <f t="shared" si="0"/>
        <v>0.6712328767123288</v>
      </c>
      <c r="F35" s="29">
        <f>SUM($E$11:E35)</f>
        <v>9.460273972602744</v>
      </c>
      <c r="G35" s="47"/>
      <c r="J35" s="66">
        <f t="shared" si="1"/>
        <v>0.6712328767123288</v>
      </c>
    </row>
    <row r="36" spans="2:10" ht="12.75">
      <c r="B36" s="46"/>
      <c r="C36" s="7" t="s">
        <v>28</v>
      </c>
      <c r="D36" s="39">
        <v>0.035</v>
      </c>
      <c r="E36" s="68">
        <f t="shared" si="0"/>
        <v>0.6712328767123288</v>
      </c>
      <c r="F36" s="29">
        <f>SUM($E$11:E36)</f>
        <v>10.131506849315073</v>
      </c>
      <c r="G36" s="47"/>
      <c r="J36" s="66">
        <f t="shared" si="1"/>
        <v>0.6712328767123288</v>
      </c>
    </row>
    <row r="37" spans="2:10" ht="12.75">
      <c r="B37" s="46"/>
      <c r="C37" s="7" t="s">
        <v>29</v>
      </c>
      <c r="D37" s="39">
        <v>0.035</v>
      </c>
      <c r="E37" s="68">
        <f t="shared" si="0"/>
        <v>0.6712328767123288</v>
      </c>
      <c r="F37" s="29">
        <f>SUM($E$11:E37)</f>
        <v>10.802739726027403</v>
      </c>
      <c r="G37" s="47"/>
      <c r="J37" s="66">
        <f t="shared" si="1"/>
        <v>0.6712328767123288</v>
      </c>
    </row>
    <row r="38" spans="2:10" ht="12.75">
      <c r="B38" s="46"/>
      <c r="C38" s="7" t="s">
        <v>30</v>
      </c>
      <c r="D38" s="39">
        <v>0.035</v>
      </c>
      <c r="E38" s="68">
        <f t="shared" si="0"/>
        <v>0.6712328767123288</v>
      </c>
      <c r="F38" s="29">
        <f>SUM($E$11:E38)</f>
        <v>11.473972602739732</v>
      </c>
      <c r="G38" s="47"/>
      <c r="J38" s="66">
        <f t="shared" si="1"/>
        <v>0.6712328767123288</v>
      </c>
    </row>
    <row r="39" spans="2:10" ht="13.5" thickBot="1">
      <c r="B39" s="46"/>
      <c r="C39" s="7" t="s">
        <v>31</v>
      </c>
      <c r="D39" s="39">
        <v>0.035</v>
      </c>
      <c r="E39" s="68">
        <f t="shared" si="0"/>
        <v>0.6712328767123288</v>
      </c>
      <c r="F39" s="30">
        <f>SUM($E$11:E39)</f>
        <v>12.145205479452061</v>
      </c>
      <c r="G39" s="47"/>
      <c r="J39" s="66">
        <f t="shared" si="1"/>
        <v>0.6712328767123288</v>
      </c>
    </row>
    <row r="40" spans="2:10" ht="13.5" thickBot="1">
      <c r="B40" s="46"/>
      <c r="C40" s="8" t="s">
        <v>32</v>
      </c>
      <c r="D40" s="42">
        <v>0.035</v>
      </c>
      <c r="E40" s="73">
        <f t="shared" si="0"/>
        <v>0.6712328767123288</v>
      </c>
      <c r="F40" s="31">
        <f>SUM($E$11:E40)</f>
        <v>12.81643835616439</v>
      </c>
      <c r="G40" s="47"/>
      <c r="J40" s="66">
        <f t="shared" si="1"/>
        <v>0.6712328767123288</v>
      </c>
    </row>
    <row r="41" spans="2:7" ht="12.75">
      <c r="B41" s="46"/>
      <c r="C41" s="12"/>
      <c r="D41" s="13"/>
      <c r="E41" s="14"/>
      <c r="F41" s="11"/>
      <c r="G41" s="47"/>
    </row>
    <row r="42" spans="2:11" s="24" customFormat="1" ht="18" customHeight="1" thickBot="1">
      <c r="B42" s="46"/>
      <c r="C42" s="78" t="s">
        <v>47</v>
      </c>
      <c r="D42" s="79"/>
      <c r="E42" s="79"/>
      <c r="F42" s="79"/>
      <c r="G42" s="49"/>
      <c r="I42" s="72"/>
      <c r="K42" s="72"/>
    </row>
    <row r="43" spans="2:7" ht="38.25">
      <c r="B43" s="46"/>
      <c r="C43" s="15" t="s">
        <v>46</v>
      </c>
      <c r="D43" s="32" t="s">
        <v>37</v>
      </c>
      <c r="E43" s="16" t="s">
        <v>39</v>
      </c>
      <c r="F43" s="17" t="s">
        <v>38</v>
      </c>
      <c r="G43" s="47"/>
    </row>
    <row r="44" spans="2:7" ht="77.25" thickBot="1">
      <c r="B44" s="46"/>
      <c r="C44" s="21" t="s">
        <v>54</v>
      </c>
      <c r="D44" s="22" t="s">
        <v>41</v>
      </c>
      <c r="E44" s="22" t="s">
        <v>42</v>
      </c>
      <c r="F44" s="23" t="s">
        <v>43</v>
      </c>
      <c r="G44" s="47"/>
    </row>
    <row r="45" spans="2:7" ht="18.75" customHeight="1">
      <c r="B45" s="46"/>
      <c r="C45" s="33" t="s">
        <v>53</v>
      </c>
      <c r="D45" s="18"/>
      <c r="E45" s="18"/>
      <c r="F45" s="18"/>
      <c r="G45" s="47"/>
    </row>
    <row r="46" spans="2:7" ht="28.5" customHeight="1">
      <c r="B46" s="46"/>
      <c r="C46" s="84" t="s">
        <v>52</v>
      </c>
      <c r="D46" s="85"/>
      <c r="E46" s="85"/>
      <c r="F46" s="85"/>
      <c r="G46" s="47"/>
    </row>
    <row r="47" spans="2:7" ht="26.25" customHeight="1">
      <c r="B47" s="46"/>
      <c r="C47" s="85"/>
      <c r="D47" s="85"/>
      <c r="E47" s="85"/>
      <c r="F47" s="85"/>
      <c r="G47" s="47"/>
    </row>
    <row r="48" spans="2:7" ht="12.75">
      <c r="B48" s="46"/>
      <c r="C48" s="9"/>
      <c r="D48" s="9"/>
      <c r="E48" s="9"/>
      <c r="F48" s="9"/>
      <c r="G48" s="47"/>
    </row>
    <row r="49" spans="2:7" ht="12.75">
      <c r="B49" s="46"/>
      <c r="C49" s="86" t="s">
        <v>45</v>
      </c>
      <c r="D49" s="86"/>
      <c r="E49" s="86"/>
      <c r="F49" s="86"/>
      <c r="G49" s="47"/>
    </row>
    <row r="50" spans="2:7" ht="12.75">
      <c r="B50" s="46"/>
      <c r="C50" s="80" t="s">
        <v>36</v>
      </c>
      <c r="D50" s="81"/>
      <c r="E50" s="81"/>
      <c r="F50" s="81"/>
      <c r="G50" s="47"/>
    </row>
    <row r="51" spans="2:7" ht="8.25" customHeight="1">
      <c r="B51" s="46"/>
      <c r="C51" s="19"/>
      <c r="D51" s="20"/>
      <c r="E51" s="20"/>
      <c r="F51" s="20"/>
      <c r="G51" s="47"/>
    </row>
    <row r="52" spans="2:7" ht="19.5" customHeight="1" thickBot="1">
      <c r="B52" s="50"/>
      <c r="C52" s="51"/>
      <c r="D52" s="82" t="s">
        <v>40</v>
      </c>
      <c r="E52" s="83"/>
      <c r="F52" s="51"/>
      <c r="G52" s="52"/>
    </row>
  </sheetData>
  <sheetProtection password="CA35" sheet="1"/>
  <mergeCells count="7">
    <mergeCell ref="C4:F6"/>
    <mergeCell ref="C50:F50"/>
    <mergeCell ref="D52:E52"/>
    <mergeCell ref="C8:D8"/>
    <mergeCell ref="C42:F42"/>
    <mergeCell ref="C46:F47"/>
    <mergeCell ref="C49:F49"/>
  </mergeCells>
  <hyperlinks>
    <hyperlink ref="D52" r:id="rId1" display="http://www.eximb.com"/>
  </hyperlinks>
  <printOptions/>
  <pageMargins left="0.34" right="0.33" top="0.4" bottom="0.5118110236220472" header="0.31" footer="0.35433070866141736"/>
  <pageSetup horizontalDpi="600" verticalDpi="600" orientation="portrait" paperSize="9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showGridLines="0" zoomScale="85" zoomScaleNormal="85" zoomScaleSheetLayoutView="85" zoomScalePageLayoutView="0" workbookViewId="0" topLeftCell="A6">
      <selection activeCell="C43" sqref="C43:C44"/>
    </sheetView>
  </sheetViews>
  <sheetFormatPr defaultColWidth="9.00390625" defaultRowHeight="12.75"/>
  <cols>
    <col min="1" max="1" width="2.375" style="1" customWidth="1"/>
    <col min="2" max="3" width="17.25390625" style="1" customWidth="1"/>
    <col min="4" max="4" width="19.25390625" style="1" customWidth="1"/>
    <col min="5" max="5" width="21.625" style="1" customWidth="1"/>
    <col min="6" max="6" width="26.00390625" style="1" customWidth="1"/>
    <col min="7" max="7" width="10.375" style="1" customWidth="1"/>
    <col min="8" max="8" width="5.125" style="1" customWidth="1"/>
    <col min="9" max="9" width="7.375" style="72" customWidth="1"/>
    <col min="10" max="10" width="9.125" style="1" hidden="1" customWidth="1"/>
    <col min="11" max="11" width="12.875" style="72" customWidth="1"/>
    <col min="12" max="16384" width="9.125" style="1" customWidth="1"/>
  </cols>
  <sheetData>
    <row r="1" spans="6:7" ht="26.25" customHeight="1" thickBot="1">
      <c r="F1" s="25"/>
      <c r="G1" s="26"/>
    </row>
    <row r="2" spans="2:7" ht="15" customHeight="1">
      <c r="B2" s="43"/>
      <c r="C2" s="44"/>
      <c r="D2" s="44" t="s">
        <v>44</v>
      </c>
      <c r="E2" s="44"/>
      <c r="F2" s="44"/>
      <c r="G2" s="45"/>
    </row>
    <row r="3" spans="2:7" ht="14.25" customHeight="1">
      <c r="B3" s="46"/>
      <c r="C3" s="9"/>
      <c r="D3" s="9"/>
      <c r="E3" s="9"/>
      <c r="F3" s="9"/>
      <c r="G3" s="47"/>
    </row>
    <row r="4" spans="2:7" ht="29.25" customHeight="1">
      <c r="B4" s="46"/>
      <c r="C4" s="75" t="s">
        <v>57</v>
      </c>
      <c r="D4" s="75"/>
      <c r="E4" s="75"/>
      <c r="F4" s="75"/>
      <c r="G4" s="47"/>
    </row>
    <row r="5" spans="2:7" ht="29.25" customHeight="1">
      <c r="B5" s="46"/>
      <c r="C5" s="75"/>
      <c r="D5" s="75"/>
      <c r="E5" s="75"/>
      <c r="F5" s="75"/>
      <c r="G5" s="47"/>
    </row>
    <row r="6" spans="2:11" s="24" customFormat="1" ht="29.25" customHeight="1">
      <c r="B6" s="48"/>
      <c r="C6" s="75"/>
      <c r="D6" s="75"/>
      <c r="E6" s="75"/>
      <c r="F6" s="75"/>
      <c r="G6" s="49"/>
      <c r="I6" s="72"/>
      <c r="K6" s="72"/>
    </row>
    <row r="7" spans="2:7" ht="12.75" customHeight="1" thickBot="1">
      <c r="B7" s="46"/>
      <c r="C7" s="9"/>
      <c r="D7" s="9"/>
      <c r="E7" s="9"/>
      <c r="F7" s="9"/>
      <c r="G7" s="47"/>
    </row>
    <row r="8" spans="2:7" ht="13.5" thickBot="1">
      <c r="B8" s="46"/>
      <c r="C8" s="76" t="s">
        <v>51</v>
      </c>
      <c r="D8" s="77"/>
      <c r="E8" s="27">
        <v>1000</v>
      </c>
      <c r="F8" s="9"/>
      <c r="G8" s="47"/>
    </row>
    <row r="9" spans="2:7" ht="13.5" thickBot="1">
      <c r="B9" s="46"/>
      <c r="C9" s="9"/>
      <c r="D9" s="9"/>
      <c r="E9" s="9"/>
      <c r="F9" s="10" t="s">
        <v>49</v>
      </c>
      <c r="G9" s="47"/>
    </row>
    <row r="10" spans="2:7" ht="46.5" customHeight="1" thickBot="1">
      <c r="B10" s="46"/>
      <c r="C10" s="53" t="s">
        <v>33</v>
      </c>
      <c r="D10" s="54" t="s">
        <v>0</v>
      </c>
      <c r="E10" s="55" t="s">
        <v>34</v>
      </c>
      <c r="F10" s="56" t="s">
        <v>1</v>
      </c>
      <c r="G10" s="47"/>
    </row>
    <row r="11" spans="2:10" ht="12.75">
      <c r="B11" s="65"/>
      <c r="C11" s="57" t="s">
        <v>3</v>
      </c>
      <c r="D11" s="35">
        <v>0.001</v>
      </c>
      <c r="E11" s="67">
        <f>IF($E$8&gt;999.99,J11,"мінімум 1 000")</f>
        <v>0.016438356164383564</v>
      </c>
      <c r="F11" s="58">
        <f>SUM(E11)</f>
        <v>0.016438356164383564</v>
      </c>
      <c r="G11" s="47"/>
      <c r="J11" s="66">
        <f>$E$8*$D11/365*6</f>
        <v>0.016438356164383564</v>
      </c>
    </row>
    <row r="12" spans="2:10" ht="12.75">
      <c r="B12" s="65"/>
      <c r="C12" s="59" t="s">
        <v>5</v>
      </c>
      <c r="D12" s="34">
        <v>0.001</v>
      </c>
      <c r="E12" s="69">
        <f aca="true" t="shared" si="0" ref="E12:E40">IF($E$8&gt;999.99,J12,"мінімум 1 000")</f>
        <v>0.019178082191780823</v>
      </c>
      <c r="F12" s="60">
        <f>SUM($E$11:E12)</f>
        <v>0.03561643835616439</v>
      </c>
      <c r="G12" s="47"/>
      <c r="J12" s="66">
        <f>$E$8*$D12/365*7</f>
        <v>0.019178082191780823</v>
      </c>
    </row>
    <row r="13" spans="2:10" ht="12.75">
      <c r="B13" s="65"/>
      <c r="C13" s="59" t="s">
        <v>4</v>
      </c>
      <c r="D13" s="34">
        <v>0.001</v>
      </c>
      <c r="E13" s="69">
        <f t="shared" si="0"/>
        <v>0.019178082191780823</v>
      </c>
      <c r="F13" s="60">
        <f>SUM($E$11:E13)</f>
        <v>0.054794520547945216</v>
      </c>
      <c r="G13" s="47"/>
      <c r="J13" s="66">
        <f>$E$8*$D13/365*7</f>
        <v>0.019178082191780823</v>
      </c>
    </row>
    <row r="14" spans="2:10" ht="12.75">
      <c r="B14" s="65"/>
      <c r="C14" s="59" t="s">
        <v>6</v>
      </c>
      <c r="D14" s="34">
        <v>0.001</v>
      </c>
      <c r="E14" s="69">
        <f t="shared" si="0"/>
        <v>0.019178082191780823</v>
      </c>
      <c r="F14" s="60">
        <f>SUM($E$11:E14)</f>
        <v>0.07397260273972604</v>
      </c>
      <c r="G14" s="47"/>
      <c r="J14" s="66">
        <f aca="true" t="shared" si="1" ref="J14:J40">$E$8*$D14/365*7</f>
        <v>0.019178082191780823</v>
      </c>
    </row>
    <row r="15" spans="2:10" ht="12.75">
      <c r="B15" s="65"/>
      <c r="C15" s="59" t="s">
        <v>7</v>
      </c>
      <c r="D15" s="34">
        <v>0.002</v>
      </c>
      <c r="E15" s="69">
        <f t="shared" si="0"/>
        <v>0.038356164383561646</v>
      </c>
      <c r="F15" s="60">
        <f>SUM($E$11:E15)</f>
        <v>0.11232876712328768</v>
      </c>
      <c r="G15" s="47"/>
      <c r="J15" s="66">
        <f t="shared" si="1"/>
        <v>0.038356164383561646</v>
      </c>
    </row>
    <row r="16" spans="2:10" ht="12.75">
      <c r="B16" s="65"/>
      <c r="C16" s="59" t="s">
        <v>8</v>
      </c>
      <c r="D16" s="34">
        <v>0.002</v>
      </c>
      <c r="E16" s="69">
        <f t="shared" si="0"/>
        <v>0.038356164383561646</v>
      </c>
      <c r="F16" s="60">
        <f>SUM($E$11:E16)</f>
        <v>0.15068493150684933</v>
      </c>
      <c r="G16" s="47"/>
      <c r="J16" s="66">
        <f t="shared" si="1"/>
        <v>0.038356164383561646</v>
      </c>
    </row>
    <row r="17" spans="2:10" ht="12.75">
      <c r="B17" s="65"/>
      <c r="C17" s="59" t="s">
        <v>9</v>
      </c>
      <c r="D17" s="34">
        <v>0.002</v>
      </c>
      <c r="E17" s="69">
        <f t="shared" si="0"/>
        <v>0.038356164383561646</v>
      </c>
      <c r="F17" s="60">
        <f>SUM($E$11:E17)</f>
        <v>0.189041095890411</v>
      </c>
      <c r="G17" s="47"/>
      <c r="J17" s="66">
        <f t="shared" si="1"/>
        <v>0.038356164383561646</v>
      </c>
    </row>
    <row r="18" spans="2:10" ht="12.75">
      <c r="B18" s="65"/>
      <c r="C18" s="59" t="s">
        <v>10</v>
      </c>
      <c r="D18" s="34">
        <v>0.002</v>
      </c>
      <c r="E18" s="69">
        <f t="shared" si="0"/>
        <v>0.038356164383561646</v>
      </c>
      <c r="F18" s="60">
        <f>SUM($E$11:E18)</f>
        <v>0.22739726027397264</v>
      </c>
      <c r="G18" s="47"/>
      <c r="J18" s="66">
        <f t="shared" si="1"/>
        <v>0.038356164383561646</v>
      </c>
    </row>
    <row r="19" spans="2:10" ht="12.75">
      <c r="B19" s="65"/>
      <c r="C19" s="59" t="s">
        <v>11</v>
      </c>
      <c r="D19" s="34">
        <v>0.002</v>
      </c>
      <c r="E19" s="69">
        <f t="shared" si="0"/>
        <v>0.038356164383561646</v>
      </c>
      <c r="F19" s="60">
        <f>SUM($E$11:E19)</f>
        <v>0.26575342465753427</v>
      </c>
      <c r="G19" s="47"/>
      <c r="J19" s="66">
        <f t="shared" si="1"/>
        <v>0.038356164383561646</v>
      </c>
    </row>
    <row r="20" spans="2:10" ht="12.75">
      <c r="B20" s="65"/>
      <c r="C20" s="59" t="s">
        <v>12</v>
      </c>
      <c r="D20" s="34">
        <v>0.002</v>
      </c>
      <c r="E20" s="69">
        <f t="shared" si="0"/>
        <v>0.038356164383561646</v>
      </c>
      <c r="F20" s="60">
        <f>SUM($E$11:E20)</f>
        <v>0.3041095890410959</v>
      </c>
      <c r="G20" s="47"/>
      <c r="J20" s="66">
        <f t="shared" si="1"/>
        <v>0.038356164383561646</v>
      </c>
    </row>
    <row r="21" spans="2:10" ht="12.75">
      <c r="B21" s="65"/>
      <c r="C21" s="59" t="s">
        <v>13</v>
      </c>
      <c r="D21" s="34">
        <v>0.002</v>
      </c>
      <c r="E21" s="69">
        <f t="shared" si="0"/>
        <v>0.038356164383561646</v>
      </c>
      <c r="F21" s="60">
        <f>SUM($E$11:E21)</f>
        <v>0.34246575342465757</v>
      </c>
      <c r="G21" s="47"/>
      <c r="J21" s="66">
        <f t="shared" si="1"/>
        <v>0.038356164383561646</v>
      </c>
    </row>
    <row r="22" spans="2:10" ht="12.75">
      <c r="B22" s="65"/>
      <c r="C22" s="59" t="s">
        <v>14</v>
      </c>
      <c r="D22" s="34">
        <v>0.002</v>
      </c>
      <c r="E22" s="69">
        <f t="shared" si="0"/>
        <v>0.038356164383561646</v>
      </c>
      <c r="F22" s="60">
        <f>SUM($E$11:E22)</f>
        <v>0.3808219178082192</v>
      </c>
      <c r="G22" s="47"/>
      <c r="J22" s="66">
        <f t="shared" si="1"/>
        <v>0.038356164383561646</v>
      </c>
    </row>
    <row r="23" spans="2:10" ht="12.75">
      <c r="B23" s="65"/>
      <c r="C23" s="59" t="s">
        <v>15</v>
      </c>
      <c r="D23" s="34">
        <v>0.002</v>
      </c>
      <c r="E23" s="69">
        <f t="shared" si="0"/>
        <v>0.038356164383561646</v>
      </c>
      <c r="F23" s="60">
        <f>SUM($E$11:E23)</f>
        <v>0.4191780821917809</v>
      </c>
      <c r="G23" s="47"/>
      <c r="J23" s="66">
        <f t="shared" si="1"/>
        <v>0.038356164383561646</v>
      </c>
    </row>
    <row r="24" spans="2:10" ht="12.75">
      <c r="B24" s="65"/>
      <c r="C24" s="59" t="s">
        <v>16</v>
      </c>
      <c r="D24" s="34">
        <v>0.017</v>
      </c>
      <c r="E24" s="69">
        <f t="shared" si="0"/>
        <v>0.32602739726027397</v>
      </c>
      <c r="F24" s="60">
        <f>SUM($E$11:E24)</f>
        <v>0.7452054794520548</v>
      </c>
      <c r="G24" s="47"/>
      <c r="J24" s="66">
        <f t="shared" si="1"/>
        <v>0.32602739726027397</v>
      </c>
    </row>
    <row r="25" spans="2:10" ht="12.75">
      <c r="B25" s="65"/>
      <c r="C25" s="59" t="s">
        <v>17</v>
      </c>
      <c r="D25" s="34">
        <v>0.017</v>
      </c>
      <c r="E25" s="69">
        <f t="shared" si="0"/>
        <v>0.32602739726027397</v>
      </c>
      <c r="F25" s="60">
        <f>SUM($E$11:E25)</f>
        <v>1.0712328767123287</v>
      </c>
      <c r="G25" s="47"/>
      <c r="J25" s="66">
        <f t="shared" si="1"/>
        <v>0.32602739726027397</v>
      </c>
    </row>
    <row r="26" spans="2:10" ht="12.75">
      <c r="B26" s="65"/>
      <c r="C26" s="59" t="s">
        <v>18</v>
      </c>
      <c r="D26" s="34">
        <v>0.017</v>
      </c>
      <c r="E26" s="69">
        <f t="shared" si="0"/>
        <v>0.32602739726027397</v>
      </c>
      <c r="F26" s="60">
        <f>SUM($E$11:E26)</f>
        <v>1.3972602739726026</v>
      </c>
      <c r="G26" s="47"/>
      <c r="J26" s="66">
        <f t="shared" si="1"/>
        <v>0.32602739726027397</v>
      </c>
    </row>
    <row r="27" spans="2:10" ht="12.75">
      <c r="B27" s="65"/>
      <c r="C27" s="59" t="s">
        <v>19</v>
      </c>
      <c r="D27" s="34">
        <v>0.017</v>
      </c>
      <c r="E27" s="69">
        <f t="shared" si="0"/>
        <v>0.32602739726027397</v>
      </c>
      <c r="F27" s="60">
        <f>SUM($E$11:E27)</f>
        <v>1.7232876712328764</v>
      </c>
      <c r="G27" s="47"/>
      <c r="J27" s="66">
        <f t="shared" si="1"/>
        <v>0.32602739726027397</v>
      </c>
    </row>
    <row r="28" spans="2:10" ht="12.75">
      <c r="B28" s="65"/>
      <c r="C28" s="59" t="s">
        <v>20</v>
      </c>
      <c r="D28" s="34">
        <v>0.017</v>
      </c>
      <c r="E28" s="69">
        <f t="shared" si="0"/>
        <v>0.32602739726027397</v>
      </c>
      <c r="F28" s="60">
        <f>SUM($E$11:E28)</f>
        <v>2.0493150684931503</v>
      </c>
      <c r="G28" s="47"/>
      <c r="J28" s="66">
        <f t="shared" si="1"/>
        <v>0.32602739726027397</v>
      </c>
    </row>
    <row r="29" spans="2:10" ht="12.75">
      <c r="B29" s="65"/>
      <c r="C29" s="59" t="s">
        <v>21</v>
      </c>
      <c r="D29" s="34">
        <v>0.017</v>
      </c>
      <c r="E29" s="69">
        <f t="shared" si="0"/>
        <v>0.32602739726027397</v>
      </c>
      <c r="F29" s="60">
        <f>SUM($E$11:E29)</f>
        <v>2.375342465753424</v>
      </c>
      <c r="G29" s="47"/>
      <c r="J29" s="66">
        <f t="shared" si="1"/>
        <v>0.32602739726027397</v>
      </c>
    </row>
    <row r="30" spans="2:10" ht="12.75">
      <c r="B30" s="65"/>
      <c r="C30" s="59" t="s">
        <v>22</v>
      </c>
      <c r="D30" s="34">
        <v>0.017</v>
      </c>
      <c r="E30" s="69">
        <f t="shared" si="0"/>
        <v>0.32602739726027397</v>
      </c>
      <c r="F30" s="60">
        <f>SUM($E$11:E30)</f>
        <v>2.701369863013698</v>
      </c>
      <c r="G30" s="47"/>
      <c r="J30" s="66">
        <f t="shared" si="1"/>
        <v>0.32602739726027397</v>
      </c>
    </row>
    <row r="31" spans="2:10" ht="12.75">
      <c r="B31" s="65"/>
      <c r="C31" s="59" t="s">
        <v>23</v>
      </c>
      <c r="D31" s="34">
        <v>0.017</v>
      </c>
      <c r="E31" s="69">
        <f t="shared" si="0"/>
        <v>0.32602739726027397</v>
      </c>
      <c r="F31" s="60">
        <f>SUM($E$11:E31)</f>
        <v>3.027397260273972</v>
      </c>
      <c r="G31" s="47"/>
      <c r="J31" s="66">
        <f t="shared" si="1"/>
        <v>0.32602739726027397</v>
      </c>
    </row>
    <row r="32" spans="2:10" ht="12.75">
      <c r="B32" s="65"/>
      <c r="C32" s="59" t="s">
        <v>24</v>
      </c>
      <c r="D32" s="34">
        <v>0.017</v>
      </c>
      <c r="E32" s="69">
        <f t="shared" si="0"/>
        <v>0.32602739726027397</v>
      </c>
      <c r="F32" s="60">
        <f>SUM($E$11:E32)</f>
        <v>3.3534246575342457</v>
      </c>
      <c r="G32" s="47"/>
      <c r="J32" s="66">
        <f t="shared" si="1"/>
        <v>0.32602739726027397</v>
      </c>
    </row>
    <row r="33" spans="2:10" ht="12.75">
      <c r="B33" s="65"/>
      <c r="C33" s="59" t="s">
        <v>25</v>
      </c>
      <c r="D33" s="34">
        <v>0.024</v>
      </c>
      <c r="E33" s="69">
        <f t="shared" si="0"/>
        <v>0.46027397260273967</v>
      </c>
      <c r="F33" s="60">
        <f>SUM($E$11:E33)</f>
        <v>3.8136986301369853</v>
      </c>
      <c r="G33" s="47"/>
      <c r="J33" s="66">
        <f t="shared" si="1"/>
        <v>0.46027397260273967</v>
      </c>
    </row>
    <row r="34" spans="2:10" ht="12.75">
      <c r="B34" s="65"/>
      <c r="C34" s="59" t="s">
        <v>26</v>
      </c>
      <c r="D34" s="34">
        <v>0.024</v>
      </c>
      <c r="E34" s="69">
        <f t="shared" si="0"/>
        <v>0.46027397260273967</v>
      </c>
      <c r="F34" s="60">
        <f>SUM($E$11:E34)</f>
        <v>4.273972602739725</v>
      </c>
      <c r="G34" s="47"/>
      <c r="J34" s="66">
        <f t="shared" si="1"/>
        <v>0.46027397260273967</v>
      </c>
    </row>
    <row r="35" spans="2:10" ht="12.75">
      <c r="B35" s="65"/>
      <c r="C35" s="59" t="s">
        <v>27</v>
      </c>
      <c r="D35" s="34">
        <v>0.024</v>
      </c>
      <c r="E35" s="69">
        <f t="shared" si="0"/>
        <v>0.46027397260273967</v>
      </c>
      <c r="F35" s="60">
        <f>SUM($E$11:E35)</f>
        <v>4.734246575342465</v>
      </c>
      <c r="G35" s="47"/>
      <c r="J35" s="66">
        <f t="shared" si="1"/>
        <v>0.46027397260273967</v>
      </c>
    </row>
    <row r="36" spans="2:10" ht="12.75">
      <c r="B36" s="65"/>
      <c r="C36" s="59" t="s">
        <v>28</v>
      </c>
      <c r="D36" s="34">
        <v>0.024</v>
      </c>
      <c r="E36" s="69">
        <f t="shared" si="0"/>
        <v>0.46027397260273967</v>
      </c>
      <c r="F36" s="60">
        <f>SUM($E$11:E36)</f>
        <v>5.194520547945205</v>
      </c>
      <c r="G36" s="47"/>
      <c r="J36" s="66">
        <f t="shared" si="1"/>
        <v>0.46027397260273967</v>
      </c>
    </row>
    <row r="37" spans="2:10" ht="12.75">
      <c r="B37" s="65"/>
      <c r="C37" s="59" t="s">
        <v>29</v>
      </c>
      <c r="D37" s="34">
        <v>0.024</v>
      </c>
      <c r="E37" s="69">
        <f>IF($E$8&gt;999.99,J37,"мінімум 1 000")</f>
        <v>0.46027397260273967</v>
      </c>
      <c r="F37" s="60">
        <f>SUM($E$11:E37)</f>
        <v>5.654794520547944</v>
      </c>
      <c r="G37" s="47"/>
      <c r="J37" s="66">
        <f t="shared" si="1"/>
        <v>0.46027397260273967</v>
      </c>
    </row>
    <row r="38" spans="2:10" ht="12.75">
      <c r="B38" s="65"/>
      <c r="C38" s="59" t="s">
        <v>30</v>
      </c>
      <c r="D38" s="34">
        <v>0.024</v>
      </c>
      <c r="E38" s="69">
        <f t="shared" si="0"/>
        <v>0.46027397260273967</v>
      </c>
      <c r="F38" s="60">
        <f>SUM($E$11:E38)</f>
        <v>6.115068493150684</v>
      </c>
      <c r="G38" s="47"/>
      <c r="J38" s="66">
        <f t="shared" si="1"/>
        <v>0.46027397260273967</v>
      </c>
    </row>
    <row r="39" spans="2:10" ht="13.5" thickBot="1">
      <c r="B39" s="65"/>
      <c r="C39" s="59" t="s">
        <v>31</v>
      </c>
      <c r="D39" s="34">
        <v>0.024</v>
      </c>
      <c r="E39" s="69">
        <f t="shared" si="0"/>
        <v>0.46027397260273967</v>
      </c>
      <c r="F39" s="61">
        <f>SUM($E$11:E39)</f>
        <v>6.575342465753423</v>
      </c>
      <c r="G39" s="47"/>
      <c r="J39" s="66">
        <f t="shared" si="1"/>
        <v>0.46027397260273967</v>
      </c>
    </row>
    <row r="40" spans="2:10" ht="13.5" thickBot="1">
      <c r="B40" s="65"/>
      <c r="C40" s="62" t="s">
        <v>32</v>
      </c>
      <c r="D40" s="63">
        <v>0.024</v>
      </c>
      <c r="E40" s="74">
        <f t="shared" si="0"/>
        <v>0.46027397260273967</v>
      </c>
      <c r="F40" s="64">
        <f>SUM($E$11:E40)</f>
        <v>7.035616438356163</v>
      </c>
      <c r="G40" s="47"/>
      <c r="J40" s="66">
        <f t="shared" si="1"/>
        <v>0.46027397260273967</v>
      </c>
    </row>
    <row r="41" spans="2:7" ht="12.75">
      <c r="B41" s="46"/>
      <c r="C41" s="12"/>
      <c r="D41" s="13"/>
      <c r="E41" s="14"/>
      <c r="F41" s="11"/>
      <c r="G41" s="47"/>
    </row>
    <row r="42" spans="2:11" s="24" customFormat="1" ht="18" customHeight="1" thickBot="1">
      <c r="B42" s="48"/>
      <c r="C42" s="78" t="s">
        <v>47</v>
      </c>
      <c r="D42" s="79"/>
      <c r="E42" s="79"/>
      <c r="F42" s="79"/>
      <c r="G42" s="49"/>
      <c r="I42" s="72"/>
      <c r="K42" s="72"/>
    </row>
    <row r="43" spans="2:7" ht="38.25">
      <c r="B43" s="46"/>
      <c r="C43" s="15" t="s">
        <v>46</v>
      </c>
      <c r="D43" s="32" t="s">
        <v>37</v>
      </c>
      <c r="E43" s="16" t="s">
        <v>39</v>
      </c>
      <c r="F43" s="17" t="s">
        <v>38</v>
      </c>
      <c r="G43" s="47"/>
    </row>
    <row r="44" spans="2:7" ht="77.25" thickBot="1">
      <c r="B44" s="46"/>
      <c r="C44" s="21" t="s">
        <v>56</v>
      </c>
      <c r="D44" s="22" t="s">
        <v>41</v>
      </c>
      <c r="E44" s="22" t="s">
        <v>42</v>
      </c>
      <c r="F44" s="23" t="s">
        <v>43</v>
      </c>
      <c r="G44" s="47"/>
    </row>
    <row r="45" spans="2:7" ht="18.75" customHeight="1">
      <c r="B45" s="46"/>
      <c r="C45" s="33" t="s">
        <v>53</v>
      </c>
      <c r="D45" s="18"/>
      <c r="E45" s="18"/>
      <c r="F45" s="18"/>
      <c r="G45" s="47"/>
    </row>
    <row r="46" spans="2:7" ht="28.5" customHeight="1">
      <c r="B46" s="46"/>
      <c r="C46" s="84" t="s">
        <v>52</v>
      </c>
      <c r="D46" s="85"/>
      <c r="E46" s="85"/>
      <c r="F46" s="85"/>
      <c r="G46" s="47"/>
    </row>
    <row r="47" spans="2:7" ht="26.25" customHeight="1">
      <c r="B47" s="46"/>
      <c r="C47" s="85"/>
      <c r="D47" s="85"/>
      <c r="E47" s="85"/>
      <c r="F47" s="85"/>
      <c r="G47" s="47"/>
    </row>
    <row r="48" spans="2:7" ht="12.75">
      <c r="B48" s="46"/>
      <c r="C48" s="9"/>
      <c r="D48" s="9"/>
      <c r="E48" s="9"/>
      <c r="F48" s="9"/>
      <c r="G48" s="47"/>
    </row>
    <row r="49" spans="2:7" ht="12.75">
      <c r="B49" s="46"/>
      <c r="C49" s="86" t="s">
        <v>45</v>
      </c>
      <c r="D49" s="86"/>
      <c r="E49" s="86"/>
      <c r="F49" s="86"/>
      <c r="G49" s="47"/>
    </row>
    <row r="50" spans="2:7" ht="12.75">
      <c r="B50" s="46"/>
      <c r="C50" s="80" t="s">
        <v>36</v>
      </c>
      <c r="D50" s="81"/>
      <c r="E50" s="81"/>
      <c r="F50" s="81"/>
      <c r="G50" s="47"/>
    </row>
    <row r="51" spans="2:7" ht="8.25" customHeight="1">
      <c r="B51" s="46"/>
      <c r="C51" s="19"/>
      <c r="D51" s="20"/>
      <c r="E51" s="20"/>
      <c r="F51" s="20"/>
      <c r="G51" s="47"/>
    </row>
    <row r="52" spans="2:7" ht="19.5" customHeight="1" thickBot="1">
      <c r="B52" s="50"/>
      <c r="C52" s="51"/>
      <c r="D52" s="82" t="s">
        <v>40</v>
      </c>
      <c r="E52" s="83"/>
      <c r="F52" s="51"/>
      <c r="G52" s="52"/>
    </row>
  </sheetData>
  <sheetProtection password="CA35" sheet="1"/>
  <mergeCells count="7">
    <mergeCell ref="C4:F6"/>
    <mergeCell ref="C50:F50"/>
    <mergeCell ref="D52:E52"/>
    <mergeCell ref="C8:D8"/>
    <mergeCell ref="C42:F42"/>
    <mergeCell ref="C46:F47"/>
    <mergeCell ref="C49:F49"/>
  </mergeCells>
  <hyperlinks>
    <hyperlink ref="D52" r:id="rId1" display="http://www.eximb.com"/>
  </hyperlinks>
  <printOptions/>
  <pageMargins left="0.31496062992125984" right="0.35433070866141736" top="0.4724409448818898" bottom="0.35433070866141736" header="0.35433070866141736" footer="0.1968503937007874"/>
  <pageSetup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DUmin</cp:lastModifiedBy>
  <cp:lastPrinted>2017-03-31T09:39:50Z</cp:lastPrinted>
  <dcterms:created xsi:type="dcterms:W3CDTF">2009-02-03T11:24:17Z</dcterms:created>
  <dcterms:modified xsi:type="dcterms:W3CDTF">2018-11-20T08:50:51Z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