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5895" activeTab="0"/>
  </bookViews>
  <sheets>
    <sheet name="гривня" sheetId="1" r:id="rId1"/>
    <sheet name="долари США" sheetId="2" r:id="rId2"/>
    <sheet name="євро" sheetId="3" r:id="rId3"/>
  </sheets>
  <definedNames>
    <definedName name="_xlnm.Print_Area" localSheetId="0">'гривня'!$B$2:$L$50</definedName>
    <definedName name="_xlnm.Print_Area" localSheetId="1">'долари США'!$B$2:$L$50</definedName>
    <definedName name="_xlnm.Print_Area" localSheetId="2">'євро'!$B$2:$L$50</definedName>
  </definedNames>
  <calcPr fullCalcOnLoad="1"/>
</workbook>
</file>

<file path=xl/sharedStrings.xml><?xml version="1.0" encoding="utf-8"?>
<sst xmlns="http://schemas.openxmlformats.org/spreadsheetml/2006/main" count="171" uniqueCount="63">
  <si>
    <t>Відсоткова ставка</t>
  </si>
  <si>
    <t>Накопичувальний дохід</t>
  </si>
  <si>
    <t>Розмір вкладу, гривень</t>
  </si>
  <si>
    <t>1-ий тиждень</t>
  </si>
  <si>
    <t>3-ій тиждень</t>
  </si>
  <si>
    <t>2-ий тиждень</t>
  </si>
  <si>
    <t>4-ий тиждень</t>
  </si>
  <si>
    <t>5-ий тиждень</t>
  </si>
  <si>
    <t>6-ий тиждень</t>
  </si>
  <si>
    <t xml:space="preserve">7-ий тиждень </t>
  </si>
  <si>
    <t>8-ий тиждень</t>
  </si>
  <si>
    <t>9-ий тиждень</t>
  </si>
  <si>
    <t>10-ий тиждень</t>
  </si>
  <si>
    <t>11-ий тиждень</t>
  </si>
  <si>
    <t>12-ий тиждень</t>
  </si>
  <si>
    <t xml:space="preserve">13-ий тиждень </t>
  </si>
  <si>
    <t>14-ий тиждень</t>
  </si>
  <si>
    <t>15-ий тиждень</t>
  </si>
  <si>
    <t>16-ий тиждень</t>
  </si>
  <si>
    <t>17-ий тиждень</t>
  </si>
  <si>
    <t>18-ий тиждень</t>
  </si>
  <si>
    <t>19-ий тиждень</t>
  </si>
  <si>
    <t>20-ий тиждень</t>
  </si>
  <si>
    <t>21-ий тиждень</t>
  </si>
  <si>
    <t>22-ий тиждень</t>
  </si>
  <si>
    <t>23-ій тиждень</t>
  </si>
  <si>
    <t>24-ий тиждень</t>
  </si>
  <si>
    <t>25-ий тиждень</t>
  </si>
  <si>
    <t>26-ий тиждень</t>
  </si>
  <si>
    <t>27-ий тиждень</t>
  </si>
  <si>
    <t>28-ий тиждень</t>
  </si>
  <si>
    <t>29-ий тиждень</t>
  </si>
  <si>
    <t>30-ий тиждень</t>
  </si>
  <si>
    <t>Періоди вкладу</t>
  </si>
  <si>
    <t>Дохід окремо за кожний період</t>
  </si>
  <si>
    <t>грн.</t>
  </si>
  <si>
    <t xml:space="preserve"> Безпека збереження! Гарантія повернення! Стабільний прибуток!</t>
  </si>
  <si>
    <t>Строк дії депозиту</t>
  </si>
  <si>
    <t>Додаткові внески на вклад, часткове зняття вкладу</t>
  </si>
  <si>
    <t>7 днів 
(з пролонгацією; максимальна кількість пролонгацій - 29)</t>
  </si>
  <si>
    <t>АТ "Укрексімбанк"</t>
  </si>
  <si>
    <t>Мінімальна сума депозиту</t>
  </si>
  <si>
    <t xml:space="preserve">Умови вкладу "Оптимальний/7 днів"  </t>
  </si>
  <si>
    <t>долари США</t>
  </si>
  <si>
    <t>євро</t>
  </si>
  <si>
    <t>Розмір вкладу, долари США</t>
  </si>
  <si>
    <t>Розмір вкладу, євро</t>
  </si>
  <si>
    <t>Оподаткування нарахованих процентів за вкладом здійснюється згідно з Податковим кодексом України</t>
  </si>
  <si>
    <t>Попередній розрахунок доходу за вкладом "Оптимальний"</t>
  </si>
  <si>
    <t>Додаткові внески та часткове/дострокове зняття не допускаються</t>
  </si>
  <si>
    <t xml:space="preserve">У кінці семиденного строку
</t>
  </si>
  <si>
    <t>Виплата процентів</t>
  </si>
  <si>
    <t>Ставка (річних) з врахуванням сплати податків</t>
  </si>
  <si>
    <t>Дохід окремо за кожний період після оподаткування</t>
  </si>
  <si>
    <t>Накопичувальний дохід після оподаткування</t>
  </si>
  <si>
    <r>
      <t xml:space="preserve">      </t>
    </r>
    <r>
      <rPr>
        <u val="single"/>
        <sz val="12"/>
        <color indexed="62"/>
        <rFont val="Calibri"/>
        <family val="2"/>
      </rPr>
      <t>http://www.eximb.com</t>
    </r>
  </si>
  <si>
    <t>Сума військового збору
 (1.50%)</t>
  </si>
  <si>
    <r>
      <rPr>
        <b/>
        <sz val="12"/>
        <color indexed="62"/>
        <rFont val="Calibri"/>
        <family val="2"/>
      </rPr>
      <t xml:space="preserve">Для відкриття рахунку необхідні такі документи: </t>
    </r>
    <r>
      <rPr>
        <sz val="12"/>
        <rFont val="Calibri"/>
        <family val="2"/>
      </rPr>
      <t xml:space="preserve">
-     паспорт або документ, що його замінює; 
-     реєстраційний номер облікової картки платника податків.</t>
    </r>
  </si>
  <si>
    <r>
      <t xml:space="preserve">Для відкриття рахунку необхідні такі документи: </t>
    </r>
    <r>
      <rPr>
        <sz val="12"/>
        <rFont val="Calibri"/>
        <family val="2"/>
      </rPr>
      <t xml:space="preserve">
-     паспорт або документ, що його замінює; 
-     реєстраційний номер облікової картки платника податків.</t>
    </r>
  </si>
  <si>
    <t>Сума податку на доходи фізичних осіб (18.0%)</t>
  </si>
  <si>
    <t>25 000 грн.</t>
  </si>
  <si>
    <t>1 000 дол.США</t>
  </si>
  <si>
    <t>1 000 євро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</si>
</sst>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%"/>
    <numFmt numFmtId="183" formatCode="0.000%"/>
    <numFmt numFmtId="184" formatCode="0.000000%"/>
    <numFmt numFmtId="185" formatCode="0.0000%"/>
  </numFmts>
  <fonts count="4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u val="single"/>
      <sz val="12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 style="hair"/>
      <top style="hair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hair"/>
      <right style="dotted"/>
      <top style="hair"/>
      <bottom style="hair"/>
    </border>
    <border>
      <left style="hair"/>
      <right style="dotted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hair"/>
      <right style="dotted"/>
      <top style="hair"/>
      <bottom>
        <color indexed="63"/>
      </bottom>
    </border>
    <border>
      <left style="dotted"/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 style="dotted"/>
      <bottom style="dotted"/>
    </border>
    <border>
      <left style="hair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hair"/>
      <right style="hair"/>
      <top style="dotted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4" fontId="24" fillId="0" borderId="15" xfId="0" applyNumberFormat="1" applyFont="1" applyBorder="1" applyAlignment="1" applyProtection="1">
      <alignment/>
      <protection locked="0"/>
    </xf>
    <xf numFmtId="182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4" fillId="33" borderId="0" xfId="0" applyNumberFormat="1" applyFont="1" applyFill="1" applyBorder="1" applyAlignment="1" applyProtection="1">
      <alignment/>
      <protection hidden="1"/>
    </xf>
    <xf numFmtId="4" fontId="4" fillId="0" borderId="16" xfId="0" applyNumberFormat="1" applyFont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10" fontId="4" fillId="0" borderId="0" xfId="34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18" xfId="34" applyNumberFormat="1" applyFont="1" applyBorder="1" applyAlignment="1" applyProtection="1">
      <alignment/>
      <protection hidden="1"/>
    </xf>
    <xf numFmtId="0" fontId="2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0" fontId="4" fillId="0" borderId="16" xfId="0" applyNumberFormat="1" applyFont="1" applyBorder="1" applyAlignment="1" applyProtection="1">
      <alignment/>
      <protection hidden="1"/>
    </xf>
    <xf numFmtId="4" fontId="4" fillId="0" borderId="21" xfId="0" applyNumberFormat="1" applyFont="1" applyBorder="1" applyAlignment="1" applyProtection="1">
      <alignment/>
      <protection hidden="1"/>
    </xf>
    <xf numFmtId="4" fontId="4" fillId="0" borderId="22" xfId="0" applyNumberFormat="1" applyFont="1" applyBorder="1" applyAlignment="1" applyProtection="1">
      <alignment/>
      <protection hidden="1"/>
    </xf>
    <xf numFmtId="4" fontId="4" fillId="0" borderId="23" xfId="0" applyNumberFormat="1" applyFont="1" applyBorder="1" applyAlignment="1" applyProtection="1">
      <alignment/>
      <protection hidden="1"/>
    </xf>
    <xf numFmtId="10" fontId="4" fillId="0" borderId="23" xfId="0" applyNumberFormat="1" applyFont="1" applyBorder="1" applyAlignment="1" applyProtection="1">
      <alignment/>
      <protection hidden="1"/>
    </xf>
    <xf numFmtId="4" fontId="4" fillId="0" borderId="24" xfId="0" applyNumberFormat="1" applyFont="1" applyBorder="1" applyAlignment="1" applyProtection="1">
      <alignment/>
      <protection hidden="1"/>
    </xf>
    <xf numFmtId="4" fontId="4" fillId="0" borderId="25" xfId="0" applyNumberFormat="1" applyFont="1" applyBorder="1" applyAlignment="1" applyProtection="1">
      <alignment/>
      <protection hidden="1"/>
    </xf>
    <xf numFmtId="0" fontId="24" fillId="34" borderId="26" xfId="0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 applyProtection="1">
      <alignment horizontal="center"/>
      <protection hidden="1"/>
    </xf>
    <xf numFmtId="4" fontId="4" fillId="0" borderId="27" xfId="0" applyNumberFormat="1" applyFont="1" applyBorder="1" applyAlignment="1" applyProtection="1">
      <alignment/>
      <protection hidden="1"/>
    </xf>
    <xf numFmtId="10" fontId="4" fillId="0" borderId="27" xfId="0" applyNumberFormat="1" applyFont="1" applyBorder="1" applyAlignment="1" applyProtection="1">
      <alignment/>
      <protection hidden="1"/>
    </xf>
    <xf numFmtId="4" fontId="4" fillId="0" borderId="28" xfId="0" applyNumberFormat="1" applyFont="1" applyBorder="1" applyAlignment="1" applyProtection="1">
      <alignment/>
      <protection hidden="1"/>
    </xf>
    <xf numFmtId="0" fontId="24" fillId="35" borderId="29" xfId="0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 wrapText="1"/>
    </xf>
    <xf numFmtId="0" fontId="24" fillId="35" borderId="31" xfId="0" applyFont="1" applyFill="1" applyBorder="1" applyAlignment="1">
      <alignment horizontal="center" vertical="center" wrapText="1"/>
    </xf>
    <xf numFmtId="10" fontId="4" fillId="0" borderId="32" xfId="34" applyNumberFormat="1" applyFont="1" applyBorder="1" applyAlignment="1" applyProtection="1">
      <alignment horizontal="right"/>
      <protection hidden="1"/>
    </xf>
    <xf numFmtId="10" fontId="4" fillId="0" borderId="33" xfId="34" applyNumberFormat="1" applyFont="1" applyBorder="1" applyAlignment="1" applyProtection="1">
      <alignment horizontal="right"/>
      <protection hidden="1"/>
    </xf>
    <xf numFmtId="0" fontId="24" fillId="35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175" fontId="4" fillId="0" borderId="27" xfId="0" applyNumberFormat="1" applyFont="1" applyBorder="1" applyAlignment="1" applyProtection="1">
      <alignment/>
      <protection hidden="1"/>
    </xf>
    <xf numFmtId="175" fontId="4" fillId="0" borderId="16" xfId="0" applyNumberFormat="1" applyFont="1" applyBorder="1" applyAlignment="1" applyProtection="1">
      <alignment/>
      <protection hidden="1"/>
    </xf>
    <xf numFmtId="175" fontId="4" fillId="0" borderId="23" xfId="0" applyNumberFormat="1" applyFont="1" applyBorder="1" applyAlignment="1" applyProtection="1">
      <alignment/>
      <protection hidden="1"/>
    </xf>
    <xf numFmtId="183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5" fillId="0" borderId="37" xfId="36" applyFont="1" applyBorder="1" applyAlignment="1" applyProtection="1">
      <alignment horizontal="center" vertical="center"/>
      <protection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Процентный 2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1181100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1334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1076325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0287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1076325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0287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mb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0"/>
  <sheetViews>
    <sheetView showGridLines="0" tabSelected="1" zoomScaleSheetLayoutView="70" zoomScalePageLayoutView="0" workbookViewId="0" topLeftCell="B1">
      <selection activeCell="E12" sqref="E12"/>
    </sheetView>
  </sheetViews>
  <sheetFormatPr defaultColWidth="9.00390625" defaultRowHeight="12.75"/>
  <cols>
    <col min="1" max="1" width="2.375" style="2" customWidth="1"/>
    <col min="2" max="3" width="17.25390625" style="2" customWidth="1"/>
    <col min="4" max="4" width="14.125" style="2" customWidth="1"/>
    <col min="5" max="5" width="16.00390625" style="2" customWidth="1"/>
    <col min="6" max="6" width="11.25390625" style="2" customWidth="1"/>
    <col min="7" max="7" width="15.25390625" style="2" customWidth="1"/>
    <col min="8" max="8" width="14.875" style="2" customWidth="1"/>
    <col min="9" max="9" width="15.00390625" style="2" customWidth="1"/>
    <col min="10" max="10" width="16.375" style="2" customWidth="1"/>
    <col min="11" max="11" width="16.75390625" style="2" customWidth="1"/>
    <col min="12" max="12" width="4.75390625" style="2" customWidth="1"/>
    <col min="13" max="13" width="5.125" style="2" customWidth="1"/>
    <col min="14" max="14" width="7.375" style="30" customWidth="1"/>
    <col min="15" max="15" width="9.125" style="2" hidden="1" customWidth="1"/>
    <col min="16" max="16" width="12.875" style="30" customWidth="1"/>
    <col min="17" max="16384" width="9.125" style="2" customWidth="1"/>
  </cols>
  <sheetData>
    <row r="1" spans="6:12" ht="9" customHeight="1" thickBot="1">
      <c r="F1" s="1"/>
      <c r="G1" s="1"/>
      <c r="H1" s="1"/>
      <c r="I1" s="1"/>
      <c r="J1" s="1"/>
      <c r="K1" s="1"/>
      <c r="L1" s="1"/>
    </row>
    <row r="2" spans="2:12" ht="15" customHeight="1">
      <c r="B2" s="3"/>
      <c r="C2" s="5" t="s">
        <v>40</v>
      </c>
      <c r="D2" s="5"/>
      <c r="E2" s="5"/>
      <c r="F2" s="4"/>
      <c r="G2" s="4"/>
      <c r="H2" s="4"/>
      <c r="I2" s="4"/>
      <c r="J2" s="4"/>
      <c r="K2" s="4"/>
      <c r="L2" s="6"/>
    </row>
    <row r="3" spans="2:12" ht="14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29.25" customHeight="1">
      <c r="B4" s="7"/>
      <c r="C4" s="61" t="s">
        <v>48</v>
      </c>
      <c r="D4" s="61"/>
      <c r="E4" s="61"/>
      <c r="F4" s="61"/>
      <c r="G4" s="61"/>
      <c r="H4" s="61"/>
      <c r="I4" s="61"/>
      <c r="J4" s="61"/>
      <c r="K4" s="61"/>
      <c r="L4" s="9"/>
    </row>
    <row r="5" spans="2:12" ht="12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5.75">
      <c r="B6" s="7"/>
      <c r="C6" s="62" t="s">
        <v>2</v>
      </c>
      <c r="D6" s="62"/>
      <c r="E6" s="10">
        <v>25000</v>
      </c>
      <c r="F6" s="8"/>
      <c r="G6" s="8"/>
      <c r="H6" s="8"/>
      <c r="I6" s="8"/>
      <c r="J6" s="8"/>
      <c r="K6" s="8"/>
      <c r="L6" s="9"/>
    </row>
    <row r="7" spans="2:12" ht="15.75">
      <c r="B7" s="7"/>
      <c r="C7" s="8"/>
      <c r="D7" s="8"/>
      <c r="E7" s="8"/>
      <c r="G7" s="11"/>
      <c r="H7" s="12"/>
      <c r="I7" s="13"/>
      <c r="J7" s="13"/>
      <c r="K7" s="13" t="s">
        <v>35</v>
      </c>
      <c r="L7" s="9"/>
    </row>
    <row r="8" spans="2:12" ht="98.25" customHeight="1">
      <c r="B8" s="7"/>
      <c r="C8" s="49" t="s">
        <v>33</v>
      </c>
      <c r="D8" s="46" t="s">
        <v>0</v>
      </c>
      <c r="E8" s="44" t="s">
        <v>34</v>
      </c>
      <c r="F8" s="44" t="s">
        <v>1</v>
      </c>
      <c r="G8" s="44" t="s">
        <v>59</v>
      </c>
      <c r="H8" s="44" t="s">
        <v>56</v>
      </c>
      <c r="I8" s="44" t="s">
        <v>52</v>
      </c>
      <c r="J8" s="44" t="s">
        <v>53</v>
      </c>
      <c r="K8" s="45" t="s">
        <v>54</v>
      </c>
      <c r="L8" s="9"/>
    </row>
    <row r="9" spans="2:15" ht="15.75">
      <c r="B9" s="31"/>
      <c r="C9" s="50" t="s">
        <v>3</v>
      </c>
      <c r="D9" s="47">
        <v>0.07</v>
      </c>
      <c r="E9" s="40">
        <f>IF($E$6&gt;24999.99,O9,"мінімум 25 000")</f>
        <v>28.767123287671236</v>
      </c>
      <c r="F9" s="41">
        <f>SUM(E9)</f>
        <v>28.767123287671236</v>
      </c>
      <c r="G9" s="41">
        <f>E9*18%</f>
        <v>5.178082191780822</v>
      </c>
      <c r="H9" s="41">
        <f>E9*1.5%</f>
        <v>0.4315068493150685</v>
      </c>
      <c r="I9" s="42">
        <f>D9-D9*19.5%</f>
        <v>0.056350000000000004</v>
      </c>
      <c r="J9" s="41">
        <f>E9-(G9+H9)</f>
        <v>23.157534246575345</v>
      </c>
      <c r="K9" s="43">
        <f>SUM(J9)</f>
        <v>23.157534246575345</v>
      </c>
      <c r="L9" s="9"/>
      <c r="O9" s="14">
        <f>$E$6*$D9/365*6</f>
        <v>28.767123287671236</v>
      </c>
    </row>
    <row r="10" spans="2:24" ht="15.75">
      <c r="B10" s="31"/>
      <c r="C10" s="51" t="s">
        <v>5</v>
      </c>
      <c r="D10" s="47">
        <v>0.07</v>
      </c>
      <c r="E10" s="40">
        <f aca="true" t="shared" si="0" ref="E10:E38">IF($E$6&gt;24999.99,O10,"мінімум 25 000")</f>
        <v>33.561643835616444</v>
      </c>
      <c r="F10" s="15">
        <f>SUM($E$9:E10)</f>
        <v>62.328767123287676</v>
      </c>
      <c r="G10" s="15">
        <f aca="true" t="shared" si="1" ref="G10:G38">E10*18%</f>
        <v>6.0410958904109595</v>
      </c>
      <c r="H10" s="15">
        <f aca="true" t="shared" si="2" ref="H10:H38">E10*1.5%</f>
        <v>0.5034246575342466</v>
      </c>
      <c r="I10" s="32">
        <f aca="true" t="shared" si="3" ref="I10:I38">D10-D10*19.5%</f>
        <v>0.056350000000000004</v>
      </c>
      <c r="J10" s="15">
        <f aca="true" t="shared" si="4" ref="J10:J38">E10-(G10+H10)</f>
        <v>27.01712328767124</v>
      </c>
      <c r="K10" s="33">
        <f>SUM($J$9:J10)</f>
        <v>50.174657534246585</v>
      </c>
      <c r="L10" s="9"/>
      <c r="O10" s="14">
        <f>$E$6*$D10/365*7</f>
        <v>33.561643835616444</v>
      </c>
      <c r="X10" s="57"/>
    </row>
    <row r="11" spans="2:24" ht="15.75">
      <c r="B11" s="31"/>
      <c r="C11" s="51" t="s">
        <v>4</v>
      </c>
      <c r="D11" s="47">
        <v>0.07</v>
      </c>
      <c r="E11" s="40">
        <f t="shared" si="0"/>
        <v>33.561643835616444</v>
      </c>
      <c r="F11" s="15">
        <f>SUM($E$9:E11)</f>
        <v>95.89041095890411</v>
      </c>
      <c r="G11" s="15">
        <f t="shared" si="1"/>
        <v>6.0410958904109595</v>
      </c>
      <c r="H11" s="15">
        <f t="shared" si="2"/>
        <v>0.5034246575342466</v>
      </c>
      <c r="I11" s="32">
        <f t="shared" si="3"/>
        <v>0.056350000000000004</v>
      </c>
      <c r="J11" s="15">
        <f t="shared" si="4"/>
        <v>27.01712328767124</v>
      </c>
      <c r="K11" s="33">
        <f>SUM($J$9:J11)</f>
        <v>77.19178082191783</v>
      </c>
      <c r="L11" s="9"/>
      <c r="O11" s="14">
        <f>$E$6*$D11/365*7</f>
        <v>33.561643835616444</v>
      </c>
      <c r="X11" s="57"/>
    </row>
    <row r="12" spans="2:24" ht="15.75">
      <c r="B12" s="31"/>
      <c r="C12" s="51" t="s">
        <v>6</v>
      </c>
      <c r="D12" s="47">
        <v>0.07</v>
      </c>
      <c r="E12" s="40">
        <f t="shared" si="0"/>
        <v>33.561643835616444</v>
      </c>
      <c r="F12" s="15">
        <f>SUM($E$9:E12)</f>
        <v>129.45205479452056</v>
      </c>
      <c r="G12" s="15">
        <f t="shared" si="1"/>
        <v>6.0410958904109595</v>
      </c>
      <c r="H12" s="15">
        <f t="shared" si="2"/>
        <v>0.5034246575342466</v>
      </c>
      <c r="I12" s="32">
        <f t="shared" si="3"/>
        <v>0.056350000000000004</v>
      </c>
      <c r="J12" s="15">
        <f t="shared" si="4"/>
        <v>27.01712328767124</v>
      </c>
      <c r="K12" s="33">
        <f>SUM($J$9:J12)</f>
        <v>104.20890410958907</v>
      </c>
      <c r="L12" s="9"/>
      <c r="O12" s="14">
        <f aca="true" t="shared" si="5" ref="O12:O38">$E$6*$D12/365*7</f>
        <v>33.561643835616444</v>
      </c>
      <c r="X12" s="57"/>
    </row>
    <row r="13" spans="2:24" ht="15.75">
      <c r="B13" s="31"/>
      <c r="C13" s="51" t="s">
        <v>7</v>
      </c>
      <c r="D13" s="48">
        <v>0.08</v>
      </c>
      <c r="E13" s="40">
        <f t="shared" si="0"/>
        <v>38.35616438356164</v>
      </c>
      <c r="F13" s="15">
        <f>SUM($E$9:E13)</f>
        <v>167.8082191780822</v>
      </c>
      <c r="G13" s="15">
        <f t="shared" si="1"/>
        <v>6.904109589041095</v>
      </c>
      <c r="H13" s="15">
        <f t="shared" si="2"/>
        <v>0.5753424657534246</v>
      </c>
      <c r="I13" s="32">
        <f t="shared" si="3"/>
        <v>0.0644</v>
      </c>
      <c r="J13" s="15">
        <f t="shared" si="4"/>
        <v>30.87671232876712</v>
      </c>
      <c r="K13" s="33">
        <f>SUM($J$9:J13)</f>
        <v>135.0856164383562</v>
      </c>
      <c r="L13" s="9"/>
      <c r="O13" s="14">
        <f t="shared" si="5"/>
        <v>38.35616438356164</v>
      </c>
      <c r="U13" s="59"/>
      <c r="X13" s="57"/>
    </row>
    <row r="14" spans="2:24" ht="15.75">
      <c r="B14" s="31"/>
      <c r="C14" s="51" t="s">
        <v>8</v>
      </c>
      <c r="D14" s="48">
        <v>0.08</v>
      </c>
      <c r="E14" s="40">
        <f t="shared" si="0"/>
        <v>38.35616438356164</v>
      </c>
      <c r="F14" s="15">
        <f>SUM($E$9:E14)</f>
        <v>206.16438356164383</v>
      </c>
      <c r="G14" s="15">
        <f t="shared" si="1"/>
        <v>6.904109589041095</v>
      </c>
      <c r="H14" s="15">
        <f t="shared" si="2"/>
        <v>0.5753424657534246</v>
      </c>
      <c r="I14" s="32">
        <f t="shared" si="3"/>
        <v>0.0644</v>
      </c>
      <c r="J14" s="15">
        <f t="shared" si="4"/>
        <v>30.87671232876712</v>
      </c>
      <c r="K14" s="33">
        <f>SUM($J$9:J14)</f>
        <v>165.96232876712332</v>
      </c>
      <c r="L14" s="9"/>
      <c r="O14" s="14">
        <f t="shared" si="5"/>
        <v>38.35616438356164</v>
      </c>
      <c r="X14" s="57"/>
    </row>
    <row r="15" spans="2:24" ht="15.75">
      <c r="B15" s="31"/>
      <c r="C15" s="51" t="s">
        <v>9</v>
      </c>
      <c r="D15" s="48">
        <v>0.08</v>
      </c>
      <c r="E15" s="40">
        <f t="shared" si="0"/>
        <v>38.35616438356164</v>
      </c>
      <c r="F15" s="15">
        <f>SUM($E$9:E15)</f>
        <v>244.52054794520546</v>
      </c>
      <c r="G15" s="15">
        <f t="shared" si="1"/>
        <v>6.904109589041095</v>
      </c>
      <c r="H15" s="15">
        <f t="shared" si="2"/>
        <v>0.5753424657534246</v>
      </c>
      <c r="I15" s="32">
        <f t="shared" si="3"/>
        <v>0.0644</v>
      </c>
      <c r="J15" s="15">
        <f t="shared" si="4"/>
        <v>30.87671232876712</v>
      </c>
      <c r="K15" s="33">
        <f>SUM($J$9:J15)</f>
        <v>196.83904109589045</v>
      </c>
      <c r="L15" s="9"/>
      <c r="O15" s="14">
        <f t="shared" si="5"/>
        <v>38.35616438356164</v>
      </c>
      <c r="X15" s="57"/>
    </row>
    <row r="16" spans="2:24" ht="15.75">
      <c r="B16" s="31"/>
      <c r="C16" s="51" t="s">
        <v>10</v>
      </c>
      <c r="D16" s="48">
        <v>0.08</v>
      </c>
      <c r="E16" s="40">
        <f t="shared" si="0"/>
        <v>38.35616438356164</v>
      </c>
      <c r="F16" s="15">
        <f>SUM($E$9:E16)</f>
        <v>282.8767123287671</v>
      </c>
      <c r="G16" s="15">
        <f t="shared" si="1"/>
        <v>6.904109589041095</v>
      </c>
      <c r="H16" s="15">
        <f t="shared" si="2"/>
        <v>0.5753424657534246</v>
      </c>
      <c r="I16" s="32">
        <f t="shared" si="3"/>
        <v>0.0644</v>
      </c>
      <c r="J16" s="15">
        <f t="shared" si="4"/>
        <v>30.87671232876712</v>
      </c>
      <c r="K16" s="33">
        <f>SUM($J$9:J16)</f>
        <v>227.71575342465758</v>
      </c>
      <c r="L16" s="9"/>
      <c r="O16" s="14">
        <f t="shared" si="5"/>
        <v>38.35616438356164</v>
      </c>
      <c r="X16" s="57"/>
    </row>
    <row r="17" spans="2:24" ht="15.75">
      <c r="B17" s="31"/>
      <c r="C17" s="51" t="s">
        <v>11</v>
      </c>
      <c r="D17" s="48">
        <v>0.08</v>
      </c>
      <c r="E17" s="40">
        <f t="shared" si="0"/>
        <v>38.35616438356164</v>
      </c>
      <c r="F17" s="15">
        <f>SUM($E$9:E17)</f>
        <v>321.23287671232873</v>
      </c>
      <c r="G17" s="15">
        <f t="shared" si="1"/>
        <v>6.904109589041095</v>
      </c>
      <c r="H17" s="15">
        <f t="shared" si="2"/>
        <v>0.5753424657534246</v>
      </c>
      <c r="I17" s="32">
        <f t="shared" si="3"/>
        <v>0.0644</v>
      </c>
      <c r="J17" s="15">
        <f t="shared" si="4"/>
        <v>30.87671232876712</v>
      </c>
      <c r="K17" s="33">
        <f>SUM($J$9:J17)</f>
        <v>258.5924657534247</v>
      </c>
      <c r="L17" s="9"/>
      <c r="O17" s="14">
        <f t="shared" si="5"/>
        <v>38.35616438356164</v>
      </c>
      <c r="X17" s="57"/>
    </row>
    <row r="18" spans="2:24" ht="15.75">
      <c r="B18" s="31"/>
      <c r="C18" s="51" t="s">
        <v>12</v>
      </c>
      <c r="D18" s="48">
        <v>0.08</v>
      </c>
      <c r="E18" s="40">
        <f t="shared" si="0"/>
        <v>38.35616438356164</v>
      </c>
      <c r="F18" s="15">
        <f>SUM($E$9:E18)</f>
        <v>359.58904109589037</v>
      </c>
      <c r="G18" s="15">
        <f t="shared" si="1"/>
        <v>6.904109589041095</v>
      </c>
      <c r="H18" s="15">
        <f t="shared" si="2"/>
        <v>0.5753424657534246</v>
      </c>
      <c r="I18" s="32">
        <f t="shared" si="3"/>
        <v>0.0644</v>
      </c>
      <c r="J18" s="15">
        <f t="shared" si="4"/>
        <v>30.87671232876712</v>
      </c>
      <c r="K18" s="33">
        <f>SUM($J$9:J18)</f>
        <v>289.4691780821918</v>
      </c>
      <c r="L18" s="9"/>
      <c r="O18" s="14">
        <f t="shared" si="5"/>
        <v>38.35616438356164</v>
      </c>
      <c r="X18" s="57"/>
    </row>
    <row r="19" spans="2:24" ht="15.75">
      <c r="B19" s="31"/>
      <c r="C19" s="51" t="s">
        <v>13</v>
      </c>
      <c r="D19" s="48">
        <v>0.08</v>
      </c>
      <c r="E19" s="40">
        <f t="shared" si="0"/>
        <v>38.35616438356164</v>
      </c>
      <c r="F19" s="15">
        <f>SUM($E$9:E19)</f>
        <v>397.945205479452</v>
      </c>
      <c r="G19" s="15">
        <f t="shared" si="1"/>
        <v>6.904109589041095</v>
      </c>
      <c r="H19" s="15">
        <f t="shared" si="2"/>
        <v>0.5753424657534246</v>
      </c>
      <c r="I19" s="32">
        <f t="shared" si="3"/>
        <v>0.0644</v>
      </c>
      <c r="J19" s="15">
        <f t="shared" si="4"/>
        <v>30.87671232876712</v>
      </c>
      <c r="K19" s="33">
        <f>SUM($J$9:J19)</f>
        <v>320.3458904109589</v>
      </c>
      <c r="L19" s="9"/>
      <c r="O19" s="14">
        <f t="shared" si="5"/>
        <v>38.35616438356164</v>
      </c>
      <c r="X19" s="57"/>
    </row>
    <row r="20" spans="2:24" ht="15.75">
      <c r="B20" s="31"/>
      <c r="C20" s="51" t="s">
        <v>14</v>
      </c>
      <c r="D20" s="48">
        <v>0.08</v>
      </c>
      <c r="E20" s="40">
        <f t="shared" si="0"/>
        <v>38.35616438356164</v>
      </c>
      <c r="F20" s="15">
        <f>SUM($E$9:E20)</f>
        <v>436.30136986301363</v>
      </c>
      <c r="G20" s="15">
        <f t="shared" si="1"/>
        <v>6.904109589041095</v>
      </c>
      <c r="H20" s="15">
        <f t="shared" si="2"/>
        <v>0.5753424657534246</v>
      </c>
      <c r="I20" s="32">
        <f t="shared" si="3"/>
        <v>0.0644</v>
      </c>
      <c r="J20" s="15">
        <f t="shared" si="4"/>
        <v>30.87671232876712</v>
      </c>
      <c r="K20" s="33">
        <f>SUM($J$9:J20)</f>
        <v>351.22260273972597</v>
      </c>
      <c r="L20" s="9"/>
      <c r="O20" s="14">
        <f t="shared" si="5"/>
        <v>38.35616438356164</v>
      </c>
      <c r="X20" s="57"/>
    </row>
    <row r="21" spans="2:24" ht="15.75">
      <c r="B21" s="31"/>
      <c r="C21" s="51" t="s">
        <v>15</v>
      </c>
      <c r="D21" s="48">
        <v>0.08</v>
      </c>
      <c r="E21" s="40">
        <f t="shared" si="0"/>
        <v>38.35616438356164</v>
      </c>
      <c r="F21" s="15">
        <f>SUM($E$9:E21)</f>
        <v>474.65753424657527</v>
      </c>
      <c r="G21" s="15">
        <f t="shared" si="1"/>
        <v>6.904109589041095</v>
      </c>
      <c r="H21" s="15">
        <f t="shared" si="2"/>
        <v>0.5753424657534246</v>
      </c>
      <c r="I21" s="32">
        <f t="shared" si="3"/>
        <v>0.0644</v>
      </c>
      <c r="J21" s="15">
        <f t="shared" si="4"/>
        <v>30.87671232876712</v>
      </c>
      <c r="K21" s="33">
        <f>SUM($J$9:J21)</f>
        <v>382.09931506849307</v>
      </c>
      <c r="L21" s="9"/>
      <c r="O21" s="14">
        <f t="shared" si="5"/>
        <v>38.35616438356164</v>
      </c>
      <c r="X21" s="57"/>
    </row>
    <row r="22" spans="2:24" ht="15.75">
      <c r="B22" s="31"/>
      <c r="C22" s="51" t="s">
        <v>16</v>
      </c>
      <c r="D22" s="48">
        <v>0.09</v>
      </c>
      <c r="E22" s="40">
        <f t="shared" si="0"/>
        <v>43.150684931506845</v>
      </c>
      <c r="F22" s="15">
        <f>SUM($E$9:E22)</f>
        <v>517.8082191780821</v>
      </c>
      <c r="G22" s="15">
        <f t="shared" si="1"/>
        <v>7.7671232876712315</v>
      </c>
      <c r="H22" s="15">
        <f t="shared" si="2"/>
        <v>0.6472602739726027</v>
      </c>
      <c r="I22" s="32">
        <f t="shared" si="3"/>
        <v>0.07245</v>
      </c>
      <c r="J22" s="15">
        <f t="shared" si="4"/>
        <v>34.736301369863014</v>
      </c>
      <c r="K22" s="33">
        <f>SUM($J$9:J22)</f>
        <v>416.83561643835606</v>
      </c>
      <c r="L22" s="9"/>
      <c r="O22" s="14">
        <f t="shared" si="5"/>
        <v>43.150684931506845</v>
      </c>
      <c r="X22" s="57"/>
    </row>
    <row r="23" spans="2:24" ht="15.75">
      <c r="B23" s="31"/>
      <c r="C23" s="51" t="s">
        <v>17</v>
      </c>
      <c r="D23" s="48">
        <v>0.09</v>
      </c>
      <c r="E23" s="40">
        <f t="shared" si="0"/>
        <v>43.150684931506845</v>
      </c>
      <c r="F23" s="15">
        <f>SUM($E$9:E23)</f>
        <v>560.958904109589</v>
      </c>
      <c r="G23" s="15">
        <f t="shared" si="1"/>
        <v>7.7671232876712315</v>
      </c>
      <c r="H23" s="15">
        <f t="shared" si="2"/>
        <v>0.6472602739726027</v>
      </c>
      <c r="I23" s="32">
        <f t="shared" si="3"/>
        <v>0.07245</v>
      </c>
      <c r="J23" s="15">
        <f t="shared" si="4"/>
        <v>34.736301369863014</v>
      </c>
      <c r="K23" s="33">
        <f>SUM($J$9:J23)</f>
        <v>451.57191780821904</v>
      </c>
      <c r="L23" s="9"/>
      <c r="O23" s="14">
        <f t="shared" si="5"/>
        <v>43.150684931506845</v>
      </c>
      <c r="X23" s="57"/>
    </row>
    <row r="24" spans="2:24" ht="15.75">
      <c r="B24" s="31"/>
      <c r="C24" s="51" t="s">
        <v>18</v>
      </c>
      <c r="D24" s="48">
        <v>0.09</v>
      </c>
      <c r="E24" s="40">
        <f t="shared" si="0"/>
        <v>43.150684931506845</v>
      </c>
      <c r="F24" s="15">
        <f>SUM($E$9:E24)</f>
        <v>604.1095890410958</v>
      </c>
      <c r="G24" s="15">
        <f t="shared" si="1"/>
        <v>7.7671232876712315</v>
      </c>
      <c r="H24" s="15">
        <f t="shared" si="2"/>
        <v>0.6472602739726027</v>
      </c>
      <c r="I24" s="32">
        <f t="shared" si="3"/>
        <v>0.07245</v>
      </c>
      <c r="J24" s="15">
        <f t="shared" si="4"/>
        <v>34.736301369863014</v>
      </c>
      <c r="K24" s="33">
        <f>SUM($J$9:J24)</f>
        <v>486.308219178082</v>
      </c>
      <c r="L24" s="9"/>
      <c r="O24" s="14">
        <f t="shared" si="5"/>
        <v>43.150684931506845</v>
      </c>
      <c r="X24" s="57"/>
    </row>
    <row r="25" spans="2:24" ht="15.75">
      <c r="B25" s="31"/>
      <c r="C25" s="51" t="s">
        <v>19</v>
      </c>
      <c r="D25" s="48">
        <v>0.09</v>
      </c>
      <c r="E25" s="40">
        <f t="shared" si="0"/>
        <v>43.150684931506845</v>
      </c>
      <c r="F25" s="15">
        <f>SUM($E$9:E25)</f>
        <v>647.2602739726026</v>
      </c>
      <c r="G25" s="15">
        <f t="shared" si="1"/>
        <v>7.7671232876712315</v>
      </c>
      <c r="H25" s="15">
        <f t="shared" si="2"/>
        <v>0.6472602739726027</v>
      </c>
      <c r="I25" s="32">
        <f t="shared" si="3"/>
        <v>0.07245</v>
      </c>
      <c r="J25" s="15">
        <f t="shared" si="4"/>
        <v>34.736301369863014</v>
      </c>
      <c r="K25" s="33">
        <f>SUM($J$9:J25)</f>
        <v>521.044520547945</v>
      </c>
      <c r="L25" s="9"/>
      <c r="O25" s="14">
        <f t="shared" si="5"/>
        <v>43.150684931506845</v>
      </c>
      <c r="X25" s="57"/>
    </row>
    <row r="26" spans="2:24" ht="15.75">
      <c r="B26" s="31"/>
      <c r="C26" s="51" t="s">
        <v>20</v>
      </c>
      <c r="D26" s="48">
        <v>0.09</v>
      </c>
      <c r="E26" s="40">
        <f t="shared" si="0"/>
        <v>43.150684931506845</v>
      </c>
      <c r="F26" s="15">
        <f>SUM($E$9:E26)</f>
        <v>690.4109589041094</v>
      </c>
      <c r="G26" s="15">
        <f t="shared" si="1"/>
        <v>7.7671232876712315</v>
      </c>
      <c r="H26" s="15">
        <f t="shared" si="2"/>
        <v>0.6472602739726027</v>
      </c>
      <c r="I26" s="32">
        <f t="shared" si="3"/>
        <v>0.07245</v>
      </c>
      <c r="J26" s="15">
        <f t="shared" si="4"/>
        <v>34.736301369863014</v>
      </c>
      <c r="K26" s="33">
        <f>SUM($J$9:J26)</f>
        <v>555.780821917808</v>
      </c>
      <c r="L26" s="9"/>
      <c r="O26" s="14">
        <f t="shared" si="5"/>
        <v>43.150684931506845</v>
      </c>
      <c r="X26" s="57"/>
    </row>
    <row r="27" spans="2:24" ht="15.75">
      <c r="B27" s="31"/>
      <c r="C27" s="51" t="s">
        <v>21</v>
      </c>
      <c r="D27" s="48">
        <v>0.09</v>
      </c>
      <c r="E27" s="40">
        <f t="shared" si="0"/>
        <v>43.150684931506845</v>
      </c>
      <c r="F27" s="15">
        <f>SUM($E$9:E27)</f>
        <v>733.5616438356162</v>
      </c>
      <c r="G27" s="15">
        <f t="shared" si="1"/>
        <v>7.7671232876712315</v>
      </c>
      <c r="H27" s="15">
        <f t="shared" si="2"/>
        <v>0.6472602739726027</v>
      </c>
      <c r="I27" s="32">
        <f t="shared" si="3"/>
        <v>0.07245</v>
      </c>
      <c r="J27" s="15">
        <f t="shared" si="4"/>
        <v>34.736301369863014</v>
      </c>
      <c r="K27" s="33">
        <f>SUM($J$9:J27)</f>
        <v>590.517123287671</v>
      </c>
      <c r="L27" s="9"/>
      <c r="O27" s="14">
        <f t="shared" si="5"/>
        <v>43.150684931506845</v>
      </c>
      <c r="X27" s="57"/>
    </row>
    <row r="28" spans="2:24" ht="15.75">
      <c r="B28" s="31"/>
      <c r="C28" s="51" t="s">
        <v>22</v>
      </c>
      <c r="D28" s="48">
        <v>0.09</v>
      </c>
      <c r="E28" s="40">
        <f t="shared" si="0"/>
        <v>43.150684931506845</v>
      </c>
      <c r="F28" s="15">
        <f>SUM($E$9:E28)</f>
        <v>776.712328767123</v>
      </c>
      <c r="G28" s="15">
        <f t="shared" si="1"/>
        <v>7.7671232876712315</v>
      </c>
      <c r="H28" s="15">
        <f t="shared" si="2"/>
        <v>0.6472602739726027</v>
      </c>
      <c r="I28" s="32">
        <f t="shared" si="3"/>
        <v>0.07245</v>
      </c>
      <c r="J28" s="15">
        <f t="shared" si="4"/>
        <v>34.736301369863014</v>
      </c>
      <c r="K28" s="33">
        <f>SUM($J$9:J28)</f>
        <v>625.253424657534</v>
      </c>
      <c r="L28" s="9"/>
      <c r="O28" s="14">
        <f t="shared" si="5"/>
        <v>43.150684931506845</v>
      </c>
      <c r="X28" s="57"/>
    </row>
    <row r="29" spans="2:24" ht="15.75">
      <c r="B29" s="31"/>
      <c r="C29" s="51" t="s">
        <v>23</v>
      </c>
      <c r="D29" s="48">
        <v>0.09</v>
      </c>
      <c r="E29" s="40">
        <f t="shared" si="0"/>
        <v>43.150684931506845</v>
      </c>
      <c r="F29" s="15">
        <f>SUM($E$9:E29)</f>
        <v>819.8630136986299</v>
      </c>
      <c r="G29" s="15">
        <f t="shared" si="1"/>
        <v>7.7671232876712315</v>
      </c>
      <c r="H29" s="15">
        <f t="shared" si="2"/>
        <v>0.6472602739726027</v>
      </c>
      <c r="I29" s="32">
        <f t="shared" si="3"/>
        <v>0.07245</v>
      </c>
      <c r="J29" s="15">
        <f t="shared" si="4"/>
        <v>34.736301369863014</v>
      </c>
      <c r="K29" s="33">
        <f>SUM($J$9:J29)</f>
        <v>659.989726027397</v>
      </c>
      <c r="L29" s="9"/>
      <c r="O29" s="14">
        <f t="shared" si="5"/>
        <v>43.150684931506845</v>
      </c>
      <c r="X29" s="57"/>
    </row>
    <row r="30" spans="2:24" ht="15.75">
      <c r="B30" s="31"/>
      <c r="C30" s="51" t="s">
        <v>24</v>
      </c>
      <c r="D30" s="48">
        <v>0.09</v>
      </c>
      <c r="E30" s="40">
        <f t="shared" si="0"/>
        <v>43.150684931506845</v>
      </c>
      <c r="F30" s="15">
        <f>SUM($E$9:E30)</f>
        <v>863.0136986301367</v>
      </c>
      <c r="G30" s="15">
        <f t="shared" si="1"/>
        <v>7.7671232876712315</v>
      </c>
      <c r="H30" s="15">
        <f t="shared" si="2"/>
        <v>0.6472602739726027</v>
      </c>
      <c r="I30" s="32">
        <f t="shared" si="3"/>
        <v>0.07245</v>
      </c>
      <c r="J30" s="15">
        <f t="shared" si="4"/>
        <v>34.736301369863014</v>
      </c>
      <c r="K30" s="33">
        <f>SUM($J$9:J30)</f>
        <v>694.7260273972599</v>
      </c>
      <c r="L30" s="9"/>
      <c r="O30" s="14">
        <f t="shared" si="5"/>
        <v>43.150684931506845</v>
      </c>
      <c r="X30" s="57"/>
    </row>
    <row r="31" spans="2:24" ht="15.75">
      <c r="B31" s="31"/>
      <c r="C31" s="51" t="s">
        <v>25</v>
      </c>
      <c r="D31" s="48">
        <v>0.1</v>
      </c>
      <c r="E31" s="40">
        <f t="shared" si="0"/>
        <v>47.945205479452056</v>
      </c>
      <c r="F31" s="15">
        <f>SUM($E$9:E31)</f>
        <v>910.9589041095887</v>
      </c>
      <c r="G31" s="15">
        <f t="shared" si="1"/>
        <v>8.63013698630137</v>
      </c>
      <c r="H31" s="15">
        <f t="shared" si="2"/>
        <v>0.7191780821917808</v>
      </c>
      <c r="I31" s="32">
        <f t="shared" si="3"/>
        <v>0.0805</v>
      </c>
      <c r="J31" s="15">
        <f t="shared" si="4"/>
        <v>38.5958904109589</v>
      </c>
      <c r="K31" s="33">
        <f>SUM($J$9:J31)</f>
        <v>733.3219178082188</v>
      </c>
      <c r="L31" s="9"/>
      <c r="O31" s="14">
        <f t="shared" si="5"/>
        <v>47.945205479452056</v>
      </c>
      <c r="X31" s="57"/>
    </row>
    <row r="32" spans="2:24" ht="15.75">
      <c r="B32" s="31"/>
      <c r="C32" s="51" t="s">
        <v>26</v>
      </c>
      <c r="D32" s="48">
        <v>0.1</v>
      </c>
      <c r="E32" s="40">
        <f t="shared" si="0"/>
        <v>47.945205479452056</v>
      </c>
      <c r="F32" s="15">
        <f>SUM($E$9:E32)</f>
        <v>958.9041095890408</v>
      </c>
      <c r="G32" s="15">
        <f t="shared" si="1"/>
        <v>8.63013698630137</v>
      </c>
      <c r="H32" s="15">
        <f t="shared" si="2"/>
        <v>0.7191780821917808</v>
      </c>
      <c r="I32" s="32">
        <f t="shared" si="3"/>
        <v>0.0805</v>
      </c>
      <c r="J32" s="15">
        <f t="shared" si="4"/>
        <v>38.5958904109589</v>
      </c>
      <c r="K32" s="33">
        <f>SUM($J$9:J32)</f>
        <v>771.9178082191777</v>
      </c>
      <c r="L32" s="9"/>
      <c r="O32" s="14">
        <f t="shared" si="5"/>
        <v>47.945205479452056</v>
      </c>
      <c r="X32" s="57"/>
    </row>
    <row r="33" spans="2:24" ht="15.75">
      <c r="B33" s="31"/>
      <c r="C33" s="51" t="s">
        <v>27</v>
      </c>
      <c r="D33" s="48">
        <v>0.1</v>
      </c>
      <c r="E33" s="40">
        <f t="shared" si="0"/>
        <v>47.945205479452056</v>
      </c>
      <c r="F33" s="15">
        <f>SUM($E$9:E33)</f>
        <v>1006.8493150684928</v>
      </c>
      <c r="G33" s="15">
        <f t="shared" si="1"/>
        <v>8.63013698630137</v>
      </c>
      <c r="H33" s="15">
        <f t="shared" si="2"/>
        <v>0.7191780821917808</v>
      </c>
      <c r="I33" s="32">
        <f t="shared" si="3"/>
        <v>0.0805</v>
      </c>
      <c r="J33" s="15">
        <f t="shared" si="4"/>
        <v>38.5958904109589</v>
      </c>
      <c r="K33" s="33">
        <f>SUM($J$9:J33)</f>
        <v>810.5136986301366</v>
      </c>
      <c r="L33" s="9"/>
      <c r="O33" s="14">
        <f t="shared" si="5"/>
        <v>47.945205479452056</v>
      </c>
      <c r="X33" s="57"/>
    </row>
    <row r="34" spans="2:24" ht="15.75">
      <c r="B34" s="31"/>
      <c r="C34" s="51" t="s">
        <v>28</v>
      </c>
      <c r="D34" s="48">
        <v>0.1</v>
      </c>
      <c r="E34" s="40">
        <f t="shared" si="0"/>
        <v>47.945205479452056</v>
      </c>
      <c r="F34" s="15">
        <f>SUM($E$9:E34)</f>
        <v>1054.794520547945</v>
      </c>
      <c r="G34" s="15">
        <f t="shared" si="1"/>
        <v>8.63013698630137</v>
      </c>
      <c r="H34" s="15">
        <f t="shared" si="2"/>
        <v>0.7191780821917808</v>
      </c>
      <c r="I34" s="32">
        <f t="shared" si="3"/>
        <v>0.0805</v>
      </c>
      <c r="J34" s="15">
        <f t="shared" si="4"/>
        <v>38.5958904109589</v>
      </c>
      <c r="K34" s="33">
        <f>SUM($J$9:J34)</f>
        <v>849.1095890410954</v>
      </c>
      <c r="L34" s="9"/>
      <c r="O34" s="14">
        <f t="shared" si="5"/>
        <v>47.945205479452056</v>
      </c>
      <c r="X34" s="57"/>
    </row>
    <row r="35" spans="2:24" ht="15.75">
      <c r="B35" s="31"/>
      <c r="C35" s="51" t="s">
        <v>29</v>
      </c>
      <c r="D35" s="48">
        <v>0.1</v>
      </c>
      <c r="E35" s="40">
        <f t="shared" si="0"/>
        <v>47.945205479452056</v>
      </c>
      <c r="F35" s="15">
        <f>SUM($E$9:E35)</f>
        <v>1102.739726027397</v>
      </c>
      <c r="G35" s="15">
        <f t="shared" si="1"/>
        <v>8.63013698630137</v>
      </c>
      <c r="H35" s="15">
        <f t="shared" si="2"/>
        <v>0.7191780821917808</v>
      </c>
      <c r="I35" s="32">
        <f t="shared" si="3"/>
        <v>0.0805</v>
      </c>
      <c r="J35" s="15">
        <f t="shared" si="4"/>
        <v>38.5958904109589</v>
      </c>
      <c r="K35" s="33">
        <f>SUM($J$9:J35)</f>
        <v>887.7054794520543</v>
      </c>
      <c r="L35" s="9"/>
      <c r="O35" s="14">
        <f t="shared" si="5"/>
        <v>47.945205479452056</v>
      </c>
      <c r="X35" s="57"/>
    </row>
    <row r="36" spans="2:24" ht="15.75">
      <c r="B36" s="31"/>
      <c r="C36" s="51" t="s">
        <v>30</v>
      </c>
      <c r="D36" s="48">
        <v>0.1</v>
      </c>
      <c r="E36" s="40">
        <f t="shared" si="0"/>
        <v>47.945205479452056</v>
      </c>
      <c r="F36" s="15">
        <f>SUM($E$9:E36)</f>
        <v>1150.684931506849</v>
      </c>
      <c r="G36" s="15">
        <f t="shared" si="1"/>
        <v>8.63013698630137</v>
      </c>
      <c r="H36" s="15">
        <f t="shared" si="2"/>
        <v>0.7191780821917808</v>
      </c>
      <c r="I36" s="32">
        <f t="shared" si="3"/>
        <v>0.0805</v>
      </c>
      <c r="J36" s="15">
        <f t="shared" si="4"/>
        <v>38.5958904109589</v>
      </c>
      <c r="K36" s="33">
        <f>SUM($J$9:J36)</f>
        <v>926.3013698630132</v>
      </c>
      <c r="L36" s="9"/>
      <c r="O36" s="14">
        <f t="shared" si="5"/>
        <v>47.945205479452056</v>
      </c>
      <c r="X36" s="57"/>
    </row>
    <row r="37" spans="2:24" ht="15.75">
      <c r="B37" s="31"/>
      <c r="C37" s="51" t="s">
        <v>31</v>
      </c>
      <c r="D37" s="48">
        <v>0.1</v>
      </c>
      <c r="E37" s="40">
        <f t="shared" si="0"/>
        <v>47.945205479452056</v>
      </c>
      <c r="F37" s="15">
        <f>SUM($E$9:E37)</f>
        <v>1198.6301369863008</v>
      </c>
      <c r="G37" s="15">
        <f t="shared" si="1"/>
        <v>8.63013698630137</v>
      </c>
      <c r="H37" s="15">
        <f t="shared" si="2"/>
        <v>0.7191780821917808</v>
      </c>
      <c r="I37" s="32">
        <f t="shared" si="3"/>
        <v>0.0805</v>
      </c>
      <c r="J37" s="15">
        <f t="shared" si="4"/>
        <v>38.5958904109589</v>
      </c>
      <c r="K37" s="38">
        <f>SUM($J$9:J37)</f>
        <v>964.897260273972</v>
      </c>
      <c r="L37" s="9"/>
      <c r="O37" s="14">
        <f t="shared" si="5"/>
        <v>47.945205479452056</v>
      </c>
      <c r="X37" s="57"/>
    </row>
    <row r="38" spans="2:24" ht="15.75">
      <c r="B38" s="31"/>
      <c r="C38" s="52" t="s">
        <v>32</v>
      </c>
      <c r="D38" s="48">
        <v>0.1</v>
      </c>
      <c r="E38" s="40">
        <f t="shared" si="0"/>
        <v>47.945205479452056</v>
      </c>
      <c r="F38" s="34">
        <f>SUM($E$9:E38)</f>
        <v>1246.5753424657528</v>
      </c>
      <c r="G38" s="15">
        <f t="shared" si="1"/>
        <v>8.63013698630137</v>
      </c>
      <c r="H38" s="35">
        <f t="shared" si="2"/>
        <v>0.7191780821917808</v>
      </c>
      <c r="I38" s="36">
        <f t="shared" si="3"/>
        <v>0.0805</v>
      </c>
      <c r="J38" s="37">
        <f t="shared" si="4"/>
        <v>38.5958904109589</v>
      </c>
      <c r="K38" s="34">
        <f>SUM($J$9:J38)</f>
        <v>1003.4931506849309</v>
      </c>
      <c r="L38" s="9"/>
      <c r="O38" s="14">
        <f t="shared" si="5"/>
        <v>47.945205479452056</v>
      </c>
      <c r="X38" s="57"/>
    </row>
    <row r="39" spans="2:24" ht="15.75">
      <c r="B39" s="7"/>
      <c r="C39" s="16"/>
      <c r="D39" s="17"/>
      <c r="E39" s="18"/>
      <c r="F39" s="19"/>
      <c r="G39" s="19"/>
      <c r="H39" s="19"/>
      <c r="I39" s="19"/>
      <c r="J39" s="19"/>
      <c r="K39" s="19"/>
      <c r="L39" s="9"/>
      <c r="X39" s="57"/>
    </row>
    <row r="40" spans="2:24" ht="18" customHeight="1">
      <c r="B40" s="7"/>
      <c r="D40" s="60" t="s">
        <v>42</v>
      </c>
      <c r="E40" s="60"/>
      <c r="F40" s="60"/>
      <c r="G40" s="60"/>
      <c r="H40" s="60"/>
      <c r="I40" s="60"/>
      <c r="J40" s="20"/>
      <c r="K40" s="20"/>
      <c r="L40" s="9"/>
      <c r="X40" s="57"/>
    </row>
    <row r="41" spans="2:24" ht="52.5" customHeight="1">
      <c r="B41" s="7"/>
      <c r="D41" s="39" t="s">
        <v>41</v>
      </c>
      <c r="E41" s="71" t="s">
        <v>37</v>
      </c>
      <c r="F41" s="71"/>
      <c r="G41" s="71" t="s">
        <v>38</v>
      </c>
      <c r="H41" s="71"/>
      <c r="I41" s="67" t="s">
        <v>51</v>
      </c>
      <c r="J41" s="68"/>
      <c r="K41" s="21"/>
      <c r="L41" s="9"/>
      <c r="X41" s="57"/>
    </row>
    <row r="42" spans="2:12" ht="76.5" customHeight="1">
      <c r="B42" s="7"/>
      <c r="D42" s="22" t="s">
        <v>60</v>
      </c>
      <c r="E42" s="72" t="s">
        <v>39</v>
      </c>
      <c r="F42" s="72"/>
      <c r="G42" s="72" t="s">
        <v>49</v>
      </c>
      <c r="H42" s="72"/>
      <c r="I42" s="69" t="s">
        <v>50</v>
      </c>
      <c r="J42" s="70"/>
      <c r="K42" s="23"/>
      <c r="L42" s="9"/>
    </row>
    <row r="43" spans="2:12" ht="30" customHeight="1">
      <c r="B43" s="7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9"/>
    </row>
    <row r="44" spans="2:12" ht="25.5" customHeight="1">
      <c r="B44" s="7"/>
      <c r="C44" s="63" t="s">
        <v>57</v>
      </c>
      <c r="D44" s="64"/>
      <c r="E44" s="64"/>
      <c r="F44" s="64"/>
      <c r="G44" s="64"/>
      <c r="H44" s="26"/>
      <c r="I44" s="26"/>
      <c r="J44" s="26"/>
      <c r="K44" s="26"/>
      <c r="L44" s="9"/>
    </row>
    <row r="45" spans="2:12" ht="26.25" customHeight="1">
      <c r="B45" s="7"/>
      <c r="C45" s="64"/>
      <c r="D45" s="64"/>
      <c r="E45" s="64"/>
      <c r="F45" s="64"/>
      <c r="G45" s="64"/>
      <c r="H45" s="26"/>
      <c r="I45" s="26"/>
      <c r="J45" s="26"/>
      <c r="K45" s="26"/>
      <c r="L45" s="9"/>
    </row>
    <row r="46" spans="2:12" ht="15.75">
      <c r="B46" s="7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2:12" ht="15.75" customHeight="1">
      <c r="B47" s="7"/>
      <c r="C47" s="65" t="s">
        <v>40</v>
      </c>
      <c r="D47" s="65"/>
      <c r="E47" s="65"/>
      <c r="F47" s="65"/>
      <c r="G47" s="65"/>
      <c r="H47" s="65"/>
      <c r="I47" s="65"/>
      <c r="J47" s="65"/>
      <c r="K47" s="65"/>
      <c r="L47" s="9"/>
    </row>
    <row r="48" spans="2:12" ht="15.75">
      <c r="B48" s="7"/>
      <c r="C48" s="60" t="s">
        <v>36</v>
      </c>
      <c r="D48" s="60"/>
      <c r="E48" s="60"/>
      <c r="F48" s="60"/>
      <c r="G48" s="60"/>
      <c r="H48" s="60"/>
      <c r="I48" s="60"/>
      <c r="J48" s="60"/>
      <c r="K48" s="60"/>
      <c r="L48" s="9"/>
    </row>
    <row r="49" spans="2:12" ht="8.25" customHeight="1">
      <c r="B49" s="7"/>
      <c r="C49" s="27"/>
      <c r="D49" s="20"/>
      <c r="E49" s="20"/>
      <c r="F49" s="20"/>
      <c r="G49" s="20"/>
      <c r="H49" s="20"/>
      <c r="I49" s="20"/>
      <c r="J49" s="20"/>
      <c r="K49" s="20"/>
      <c r="L49" s="9"/>
    </row>
    <row r="50" spans="2:12" ht="19.5" customHeight="1" thickBot="1">
      <c r="B50" s="28"/>
      <c r="C50" s="66" t="s">
        <v>55</v>
      </c>
      <c r="D50" s="66"/>
      <c r="E50" s="66"/>
      <c r="F50" s="66"/>
      <c r="G50" s="66"/>
      <c r="H50" s="66"/>
      <c r="I50" s="66"/>
      <c r="J50" s="66"/>
      <c r="K50" s="66"/>
      <c r="L50" s="29"/>
    </row>
  </sheetData>
  <sheetProtection password="CC49" sheet="1"/>
  <mergeCells count="13">
    <mergeCell ref="C50:K50"/>
    <mergeCell ref="I41:J41"/>
    <mergeCell ref="I42:J42"/>
    <mergeCell ref="G41:H41"/>
    <mergeCell ref="G42:H42"/>
    <mergeCell ref="E41:F41"/>
    <mergeCell ref="E42:F42"/>
    <mergeCell ref="D40:I40"/>
    <mergeCell ref="C4:K4"/>
    <mergeCell ref="C6:D6"/>
    <mergeCell ref="C44:G45"/>
    <mergeCell ref="C47:K47"/>
    <mergeCell ref="C48:K48"/>
  </mergeCells>
  <conditionalFormatting sqref="G9:K38">
    <cfRule type="cellIs" priority="1" dxfId="1" operator="equal" stopIfTrue="1">
      <formula>#VALUE!</formula>
    </cfRule>
  </conditionalFormatting>
  <hyperlinks>
    <hyperlink ref="C50" r:id="rId1" display="http://www.eximb.com"/>
  </hyperlinks>
  <printOptions/>
  <pageMargins left="0.31496062992125984" right="0.2755905511811024" top="0.31496062992125984" bottom="0.4724409448818898" header="0.31496062992125984" footer="0.31496062992125984"/>
  <pageSetup fitToHeight="1" fitToWidth="1" horizontalDpi="600" verticalDpi="600" orientation="portrait" paperSize="9" scale="6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showGridLines="0" zoomScale="60" zoomScaleNormal="60" zoomScaleSheetLayoutView="70" zoomScalePageLayoutView="0" workbookViewId="0" topLeftCell="A23">
      <selection activeCell="D26" sqref="D26"/>
    </sheetView>
  </sheetViews>
  <sheetFormatPr defaultColWidth="9.00390625" defaultRowHeight="12.75"/>
  <cols>
    <col min="1" max="1" width="2.375" style="2" customWidth="1"/>
    <col min="2" max="3" width="17.25390625" style="2" customWidth="1"/>
    <col min="4" max="4" width="14.125" style="2" customWidth="1"/>
    <col min="5" max="5" width="16.00390625" style="2" customWidth="1"/>
    <col min="6" max="6" width="11.25390625" style="2" customWidth="1"/>
    <col min="7" max="7" width="16.75390625" style="2" customWidth="1"/>
    <col min="8" max="8" width="14.875" style="2" customWidth="1"/>
    <col min="9" max="9" width="15.00390625" style="2" customWidth="1"/>
    <col min="10" max="10" width="16.625" style="2" customWidth="1"/>
    <col min="11" max="11" width="16.75390625" style="2" customWidth="1"/>
    <col min="12" max="12" width="4.75390625" style="2" customWidth="1"/>
    <col min="13" max="13" width="5.125" style="2" customWidth="1"/>
    <col min="14" max="14" width="7.375" style="30" customWidth="1"/>
    <col min="15" max="15" width="9.125" style="2" hidden="1" customWidth="1"/>
    <col min="16" max="16" width="12.875" style="30" customWidth="1"/>
    <col min="17" max="16384" width="9.125" style="2" customWidth="1"/>
  </cols>
  <sheetData>
    <row r="1" spans="6:12" ht="10.5" customHeight="1" thickBot="1">
      <c r="F1" s="1"/>
      <c r="G1" s="1"/>
      <c r="H1" s="1"/>
      <c r="I1" s="1"/>
      <c r="J1" s="1"/>
      <c r="K1" s="1"/>
      <c r="L1" s="1"/>
    </row>
    <row r="2" spans="2:12" ht="15" customHeight="1">
      <c r="B2" s="3"/>
      <c r="C2" s="5" t="s">
        <v>40</v>
      </c>
      <c r="D2" s="5"/>
      <c r="E2" s="5"/>
      <c r="F2" s="4"/>
      <c r="G2" s="4"/>
      <c r="H2" s="4"/>
      <c r="I2" s="4"/>
      <c r="J2" s="4"/>
      <c r="K2" s="4"/>
      <c r="L2" s="6"/>
    </row>
    <row r="3" spans="2:12" ht="14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29.25" customHeight="1">
      <c r="B4" s="7"/>
      <c r="C4" s="61" t="s">
        <v>48</v>
      </c>
      <c r="D4" s="61"/>
      <c r="E4" s="61"/>
      <c r="F4" s="61"/>
      <c r="G4" s="61"/>
      <c r="H4" s="61"/>
      <c r="I4" s="61"/>
      <c r="J4" s="61"/>
      <c r="K4" s="61"/>
      <c r="L4" s="9"/>
    </row>
    <row r="5" spans="2:12" ht="12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5.75">
      <c r="B6" s="7"/>
      <c r="C6" s="62" t="s">
        <v>45</v>
      </c>
      <c r="D6" s="62"/>
      <c r="E6" s="10">
        <v>1000</v>
      </c>
      <c r="F6" s="8"/>
      <c r="G6" s="8"/>
      <c r="H6" s="8"/>
      <c r="I6" s="8"/>
      <c r="J6" s="8"/>
      <c r="K6" s="8"/>
      <c r="L6" s="9"/>
    </row>
    <row r="7" spans="2:12" ht="15.75">
      <c r="B7" s="7"/>
      <c r="C7" s="8"/>
      <c r="D7" s="8"/>
      <c r="E7" s="8"/>
      <c r="G7" s="11"/>
      <c r="H7" s="12"/>
      <c r="I7" s="13"/>
      <c r="J7" s="13"/>
      <c r="K7" s="13" t="s">
        <v>43</v>
      </c>
      <c r="L7" s="9"/>
    </row>
    <row r="8" spans="2:12" ht="98.25" customHeight="1">
      <c r="B8" s="7"/>
      <c r="C8" s="49" t="s">
        <v>33</v>
      </c>
      <c r="D8" s="46" t="s">
        <v>0</v>
      </c>
      <c r="E8" s="44" t="s">
        <v>34</v>
      </c>
      <c r="F8" s="44" t="s">
        <v>1</v>
      </c>
      <c r="G8" s="44" t="s">
        <v>59</v>
      </c>
      <c r="H8" s="44" t="s">
        <v>56</v>
      </c>
      <c r="I8" s="44" t="s">
        <v>52</v>
      </c>
      <c r="J8" s="44" t="s">
        <v>53</v>
      </c>
      <c r="K8" s="45" t="s">
        <v>54</v>
      </c>
      <c r="L8" s="9"/>
    </row>
    <row r="9" spans="2:22" ht="15.75">
      <c r="B9" s="31"/>
      <c r="C9" s="50" t="s">
        <v>3</v>
      </c>
      <c r="D9" s="47">
        <v>0.0015</v>
      </c>
      <c r="E9" s="40">
        <f>IF($E$6&gt;999.99,O9,"мінімум 1 000")</f>
        <v>0.02465753424657534</v>
      </c>
      <c r="F9" s="41">
        <f>SUM(E9)</f>
        <v>0.02465753424657534</v>
      </c>
      <c r="G9" s="41">
        <f>E9*18%</f>
        <v>0.004438356164383561</v>
      </c>
      <c r="H9" s="54">
        <f>E9*1.5%</f>
        <v>0.00036986301369863007</v>
      </c>
      <c r="I9" s="42">
        <f>D9-D9*19.5%</f>
        <v>0.0012075</v>
      </c>
      <c r="J9" s="41">
        <f>E9-(G9+H9)</f>
        <v>0.019849315068493148</v>
      </c>
      <c r="K9" s="43">
        <f>SUM(J9)</f>
        <v>0.019849315068493148</v>
      </c>
      <c r="L9" s="9"/>
      <c r="O9" s="14">
        <f>$E$6*$D9/365*6</f>
        <v>0.02465753424657534</v>
      </c>
      <c r="V9" s="58"/>
    </row>
    <row r="10" spans="2:22" ht="15.75">
      <c r="B10" s="31"/>
      <c r="C10" s="51" t="s">
        <v>5</v>
      </c>
      <c r="D10" s="47">
        <v>0.0016</v>
      </c>
      <c r="E10" s="40">
        <f aca="true" t="shared" si="0" ref="E10:E38">IF($E$6&gt;999.99,O10,"мінімум 1 000")</f>
        <v>0.030684931506849318</v>
      </c>
      <c r="F10" s="15">
        <f>SUM($E$9:E10)</f>
        <v>0.055342465753424656</v>
      </c>
      <c r="G10" s="15">
        <f aca="true" t="shared" si="1" ref="G10:G38">E10*18%</f>
        <v>0.005523287671232877</v>
      </c>
      <c r="H10" s="55">
        <f aca="true" t="shared" si="2" ref="H10:H38">E10*1.5%</f>
        <v>0.00046027397260273975</v>
      </c>
      <c r="I10" s="32">
        <f aca="true" t="shared" si="3" ref="I10:I38">D10-D10*19.5%</f>
        <v>0.001288</v>
      </c>
      <c r="J10" s="15">
        <f aca="true" t="shared" si="4" ref="J10:J38">E10-(G10+H10)</f>
        <v>0.024701369863013703</v>
      </c>
      <c r="K10" s="33">
        <f>SUM($J$9:J10)</f>
        <v>0.04455068493150685</v>
      </c>
      <c r="L10" s="9"/>
      <c r="O10" s="14">
        <f>$E$6*$D10/365*7</f>
        <v>0.030684931506849318</v>
      </c>
      <c r="V10" s="58"/>
    </row>
    <row r="11" spans="2:22" ht="15.75">
      <c r="B11" s="31"/>
      <c r="C11" s="51" t="s">
        <v>4</v>
      </c>
      <c r="D11" s="47">
        <v>0.0016</v>
      </c>
      <c r="E11" s="40">
        <f t="shared" si="0"/>
        <v>0.030684931506849318</v>
      </c>
      <c r="F11" s="15">
        <f>SUM($E$9:E11)</f>
        <v>0.08602739726027397</v>
      </c>
      <c r="G11" s="15">
        <f t="shared" si="1"/>
        <v>0.005523287671232877</v>
      </c>
      <c r="H11" s="55">
        <f t="shared" si="2"/>
        <v>0.00046027397260273975</v>
      </c>
      <c r="I11" s="32">
        <f t="shared" si="3"/>
        <v>0.001288</v>
      </c>
      <c r="J11" s="15">
        <f t="shared" si="4"/>
        <v>0.024701369863013703</v>
      </c>
      <c r="K11" s="33">
        <f>SUM($J$9:J11)</f>
        <v>0.06925205479452055</v>
      </c>
      <c r="L11" s="9"/>
      <c r="O11" s="14">
        <f>$E$6*$D11/365*7</f>
        <v>0.030684931506849318</v>
      </c>
      <c r="V11" s="58"/>
    </row>
    <row r="12" spans="2:22" ht="15.75">
      <c r="B12" s="31"/>
      <c r="C12" s="51" t="s">
        <v>6</v>
      </c>
      <c r="D12" s="47">
        <v>0.0016</v>
      </c>
      <c r="E12" s="40">
        <f t="shared" si="0"/>
        <v>0.030684931506849318</v>
      </c>
      <c r="F12" s="15">
        <f>SUM($E$9:E12)</f>
        <v>0.11671232876712329</v>
      </c>
      <c r="G12" s="15">
        <f t="shared" si="1"/>
        <v>0.005523287671232877</v>
      </c>
      <c r="H12" s="55">
        <f t="shared" si="2"/>
        <v>0.00046027397260273975</v>
      </c>
      <c r="I12" s="32">
        <f t="shared" si="3"/>
        <v>0.001288</v>
      </c>
      <c r="J12" s="15">
        <f t="shared" si="4"/>
        <v>0.024701369863013703</v>
      </c>
      <c r="K12" s="33">
        <f>SUM($J$9:J12)</f>
        <v>0.09395342465753426</v>
      </c>
      <c r="L12" s="9"/>
      <c r="O12" s="14">
        <f aca="true" t="shared" si="5" ref="O12:O38">$E$6*$D12/365*7</f>
        <v>0.030684931506849318</v>
      </c>
      <c r="V12" s="58"/>
    </row>
    <row r="13" spans="2:22" ht="15.75">
      <c r="B13" s="31"/>
      <c r="C13" s="51" t="s">
        <v>7</v>
      </c>
      <c r="D13" s="47">
        <v>0.002</v>
      </c>
      <c r="E13" s="40">
        <f t="shared" si="0"/>
        <v>0.038356164383561646</v>
      </c>
      <c r="F13" s="15">
        <f>SUM($E$9:E13)</f>
        <v>0.15506849315068494</v>
      </c>
      <c r="G13" s="15">
        <f t="shared" si="1"/>
        <v>0.006904109589041096</v>
      </c>
      <c r="H13" s="55">
        <f t="shared" si="2"/>
        <v>0.0005753424657534247</v>
      </c>
      <c r="I13" s="32">
        <f t="shared" si="3"/>
        <v>0.0016099999999999999</v>
      </c>
      <c r="J13" s="15">
        <f t="shared" si="4"/>
        <v>0.030876712328767125</v>
      </c>
      <c r="K13" s="33">
        <f>SUM($J$9:J13)</f>
        <v>0.12483013698630138</v>
      </c>
      <c r="L13" s="9"/>
      <c r="O13" s="14">
        <f t="shared" si="5"/>
        <v>0.038356164383561646</v>
      </c>
      <c r="V13" s="58"/>
    </row>
    <row r="14" spans="2:22" ht="15.75">
      <c r="B14" s="31"/>
      <c r="C14" s="51" t="s">
        <v>8</v>
      </c>
      <c r="D14" s="47">
        <v>0.0025</v>
      </c>
      <c r="E14" s="40">
        <f t="shared" si="0"/>
        <v>0.04794520547945205</v>
      </c>
      <c r="F14" s="15">
        <f>SUM($E$9:E14)</f>
        <v>0.203013698630137</v>
      </c>
      <c r="G14" s="15">
        <f t="shared" si="1"/>
        <v>0.008630136986301369</v>
      </c>
      <c r="H14" s="55">
        <f t="shared" si="2"/>
        <v>0.0007191780821917807</v>
      </c>
      <c r="I14" s="32">
        <f t="shared" si="3"/>
        <v>0.0020125</v>
      </c>
      <c r="J14" s="15">
        <f t="shared" si="4"/>
        <v>0.0385958904109589</v>
      </c>
      <c r="K14" s="33">
        <f>SUM($J$9:J14)</f>
        <v>0.16342602739726028</v>
      </c>
      <c r="L14" s="9"/>
      <c r="O14" s="14">
        <f t="shared" si="5"/>
        <v>0.04794520547945205</v>
      </c>
      <c r="V14" s="58"/>
    </row>
    <row r="15" spans="2:22" ht="15.75">
      <c r="B15" s="31"/>
      <c r="C15" s="51" t="s">
        <v>9</v>
      </c>
      <c r="D15" s="47">
        <v>0.0025</v>
      </c>
      <c r="E15" s="40">
        <f t="shared" si="0"/>
        <v>0.04794520547945205</v>
      </c>
      <c r="F15" s="15">
        <f>SUM($E$9:E15)</f>
        <v>0.25095890410958904</v>
      </c>
      <c r="G15" s="15">
        <f t="shared" si="1"/>
        <v>0.008630136986301369</v>
      </c>
      <c r="H15" s="55">
        <f t="shared" si="2"/>
        <v>0.0007191780821917807</v>
      </c>
      <c r="I15" s="32">
        <f t="shared" si="3"/>
        <v>0.0020125</v>
      </c>
      <c r="J15" s="15">
        <f t="shared" si="4"/>
        <v>0.0385958904109589</v>
      </c>
      <c r="K15" s="33">
        <f>SUM($J$9:J15)</f>
        <v>0.20202191780821918</v>
      </c>
      <c r="L15" s="9"/>
      <c r="O15" s="14">
        <f t="shared" si="5"/>
        <v>0.04794520547945205</v>
      </c>
      <c r="V15" s="58"/>
    </row>
    <row r="16" spans="2:22" ht="15.75">
      <c r="B16" s="31"/>
      <c r="C16" s="51" t="s">
        <v>10</v>
      </c>
      <c r="D16" s="47">
        <v>0.0025</v>
      </c>
      <c r="E16" s="40">
        <f t="shared" si="0"/>
        <v>0.04794520547945205</v>
      </c>
      <c r="F16" s="15">
        <f>SUM($E$9:E16)</f>
        <v>0.2989041095890411</v>
      </c>
      <c r="G16" s="15">
        <f t="shared" si="1"/>
        <v>0.008630136986301369</v>
      </c>
      <c r="H16" s="55">
        <f t="shared" si="2"/>
        <v>0.0007191780821917807</v>
      </c>
      <c r="I16" s="32">
        <f t="shared" si="3"/>
        <v>0.0020125</v>
      </c>
      <c r="J16" s="15">
        <f t="shared" si="4"/>
        <v>0.0385958904109589</v>
      </c>
      <c r="K16" s="33">
        <f>SUM($J$9:J16)</f>
        <v>0.24061780821917808</v>
      </c>
      <c r="L16" s="9"/>
      <c r="O16" s="14">
        <f t="shared" si="5"/>
        <v>0.04794520547945205</v>
      </c>
      <c r="V16" s="58"/>
    </row>
    <row r="17" spans="2:22" ht="15.75">
      <c r="B17" s="31"/>
      <c r="C17" s="51" t="s">
        <v>11</v>
      </c>
      <c r="D17" s="47">
        <v>0.0025</v>
      </c>
      <c r="E17" s="40">
        <f t="shared" si="0"/>
        <v>0.04794520547945205</v>
      </c>
      <c r="F17" s="15">
        <f>SUM($E$9:E17)</f>
        <v>0.34684931506849315</v>
      </c>
      <c r="G17" s="15">
        <f t="shared" si="1"/>
        <v>0.008630136986301369</v>
      </c>
      <c r="H17" s="55">
        <f t="shared" si="2"/>
        <v>0.0007191780821917807</v>
      </c>
      <c r="I17" s="32">
        <f t="shared" si="3"/>
        <v>0.0020125</v>
      </c>
      <c r="J17" s="15">
        <f t="shared" si="4"/>
        <v>0.0385958904109589</v>
      </c>
      <c r="K17" s="33">
        <f>SUM($J$9:J17)</f>
        <v>0.279213698630137</v>
      </c>
      <c r="L17" s="9"/>
      <c r="O17" s="14">
        <f t="shared" si="5"/>
        <v>0.04794520547945205</v>
      </c>
      <c r="V17" s="58"/>
    </row>
    <row r="18" spans="2:22" ht="15.75">
      <c r="B18" s="31"/>
      <c r="C18" s="51" t="s">
        <v>12</v>
      </c>
      <c r="D18" s="47">
        <v>0.0025</v>
      </c>
      <c r="E18" s="40">
        <f t="shared" si="0"/>
        <v>0.04794520547945205</v>
      </c>
      <c r="F18" s="15">
        <f>SUM($E$9:E18)</f>
        <v>0.39479452054794517</v>
      </c>
      <c r="G18" s="15">
        <f t="shared" si="1"/>
        <v>0.008630136986301369</v>
      </c>
      <c r="H18" s="55">
        <f t="shared" si="2"/>
        <v>0.0007191780821917807</v>
      </c>
      <c r="I18" s="32">
        <f t="shared" si="3"/>
        <v>0.0020125</v>
      </c>
      <c r="J18" s="15">
        <f t="shared" si="4"/>
        <v>0.0385958904109589</v>
      </c>
      <c r="K18" s="33">
        <f>SUM($J$9:J18)</f>
        <v>0.3178095890410959</v>
      </c>
      <c r="L18" s="9"/>
      <c r="O18" s="14">
        <f t="shared" si="5"/>
        <v>0.04794520547945205</v>
      </c>
      <c r="V18" s="58"/>
    </row>
    <row r="19" spans="2:22" ht="15.75">
      <c r="B19" s="31"/>
      <c r="C19" s="51" t="s">
        <v>13</v>
      </c>
      <c r="D19" s="47">
        <v>0.0025</v>
      </c>
      <c r="E19" s="40">
        <f t="shared" si="0"/>
        <v>0.04794520547945205</v>
      </c>
      <c r="F19" s="15">
        <f>SUM($E$9:E19)</f>
        <v>0.4427397260273972</v>
      </c>
      <c r="G19" s="15">
        <f t="shared" si="1"/>
        <v>0.008630136986301369</v>
      </c>
      <c r="H19" s="55">
        <f t="shared" si="2"/>
        <v>0.0007191780821917807</v>
      </c>
      <c r="I19" s="32">
        <f t="shared" si="3"/>
        <v>0.0020125</v>
      </c>
      <c r="J19" s="15">
        <f t="shared" si="4"/>
        <v>0.0385958904109589</v>
      </c>
      <c r="K19" s="33">
        <f>SUM($J$9:J19)</f>
        <v>0.3564054794520548</v>
      </c>
      <c r="L19" s="9"/>
      <c r="O19" s="14">
        <f t="shared" si="5"/>
        <v>0.04794520547945205</v>
      </c>
      <c r="V19" s="58"/>
    </row>
    <row r="20" spans="2:22" ht="15.75">
      <c r="B20" s="31"/>
      <c r="C20" s="51" t="s">
        <v>14</v>
      </c>
      <c r="D20" s="47">
        <v>0.0025</v>
      </c>
      <c r="E20" s="40">
        <f t="shared" si="0"/>
        <v>0.04794520547945205</v>
      </c>
      <c r="F20" s="15">
        <f>SUM($E$9:E20)</f>
        <v>0.4906849315068492</v>
      </c>
      <c r="G20" s="15">
        <f t="shared" si="1"/>
        <v>0.008630136986301369</v>
      </c>
      <c r="H20" s="55">
        <f t="shared" si="2"/>
        <v>0.0007191780821917807</v>
      </c>
      <c r="I20" s="32">
        <f t="shared" si="3"/>
        <v>0.0020125</v>
      </c>
      <c r="J20" s="15">
        <f t="shared" si="4"/>
        <v>0.0385958904109589</v>
      </c>
      <c r="K20" s="33">
        <f>SUM($J$9:J20)</f>
        <v>0.3950013698630137</v>
      </c>
      <c r="L20" s="9"/>
      <c r="O20" s="14">
        <f t="shared" si="5"/>
        <v>0.04794520547945205</v>
      </c>
      <c r="V20" s="58"/>
    </row>
    <row r="21" spans="2:22" ht="15.75">
      <c r="B21" s="31"/>
      <c r="C21" s="51" t="s">
        <v>15</v>
      </c>
      <c r="D21" s="47">
        <v>0.0025</v>
      </c>
      <c r="E21" s="40">
        <f t="shared" si="0"/>
        <v>0.04794520547945205</v>
      </c>
      <c r="F21" s="15">
        <f>SUM($E$9:E21)</f>
        <v>0.5386301369863012</v>
      </c>
      <c r="G21" s="15">
        <f t="shared" si="1"/>
        <v>0.008630136986301369</v>
      </c>
      <c r="H21" s="55">
        <f t="shared" si="2"/>
        <v>0.0007191780821917807</v>
      </c>
      <c r="I21" s="32">
        <f t="shared" si="3"/>
        <v>0.0020125</v>
      </c>
      <c r="J21" s="15">
        <f t="shared" si="4"/>
        <v>0.0385958904109589</v>
      </c>
      <c r="K21" s="33">
        <f>SUM($J$9:J21)</f>
        <v>0.4335972602739726</v>
      </c>
      <c r="L21" s="9"/>
      <c r="O21" s="14">
        <f t="shared" si="5"/>
        <v>0.04794520547945205</v>
      </c>
      <c r="V21" s="58"/>
    </row>
    <row r="22" spans="2:22" ht="15.75">
      <c r="B22" s="31"/>
      <c r="C22" s="51" t="s">
        <v>16</v>
      </c>
      <c r="D22" s="48">
        <v>0.0035</v>
      </c>
      <c r="E22" s="40">
        <f t="shared" si="0"/>
        <v>0.06712328767123288</v>
      </c>
      <c r="F22" s="15">
        <f>SUM($E$9:E22)</f>
        <v>0.6057534246575341</v>
      </c>
      <c r="G22" s="15">
        <f t="shared" si="1"/>
        <v>0.012082191780821918</v>
      </c>
      <c r="H22" s="55">
        <f t="shared" si="2"/>
        <v>0.0010068493150684932</v>
      </c>
      <c r="I22" s="32">
        <f t="shared" si="3"/>
        <v>0.0028175</v>
      </c>
      <c r="J22" s="15">
        <f t="shared" si="4"/>
        <v>0.05403424657534247</v>
      </c>
      <c r="K22" s="33">
        <f>SUM($J$9:J22)</f>
        <v>0.48763150684931506</v>
      </c>
      <c r="L22" s="9"/>
      <c r="O22" s="14">
        <f t="shared" si="5"/>
        <v>0.06712328767123288</v>
      </c>
      <c r="Q22" s="53"/>
      <c r="V22" s="58"/>
    </row>
    <row r="23" spans="2:22" ht="15.75">
      <c r="B23" s="31"/>
      <c r="C23" s="51" t="s">
        <v>17</v>
      </c>
      <c r="D23" s="48">
        <v>0.0035</v>
      </c>
      <c r="E23" s="40">
        <f t="shared" si="0"/>
        <v>0.06712328767123288</v>
      </c>
      <c r="F23" s="15">
        <f>SUM($E$9:E23)</f>
        <v>0.672876712328767</v>
      </c>
      <c r="G23" s="15">
        <f t="shared" si="1"/>
        <v>0.012082191780821918</v>
      </c>
      <c r="H23" s="55">
        <f t="shared" si="2"/>
        <v>0.0010068493150684932</v>
      </c>
      <c r="I23" s="32">
        <f t="shared" si="3"/>
        <v>0.0028175</v>
      </c>
      <c r="J23" s="15">
        <f t="shared" si="4"/>
        <v>0.05403424657534247</v>
      </c>
      <c r="K23" s="33">
        <f>SUM($J$9:J23)</f>
        <v>0.5416657534246575</v>
      </c>
      <c r="L23" s="9"/>
      <c r="O23" s="14">
        <f t="shared" si="5"/>
        <v>0.06712328767123288</v>
      </c>
      <c r="V23" s="58"/>
    </row>
    <row r="24" spans="2:22" ht="15.75">
      <c r="B24" s="31"/>
      <c r="C24" s="51" t="s">
        <v>18</v>
      </c>
      <c r="D24" s="48">
        <v>0.0035</v>
      </c>
      <c r="E24" s="40">
        <f t="shared" si="0"/>
        <v>0.06712328767123288</v>
      </c>
      <c r="F24" s="15">
        <f>SUM($E$9:E24)</f>
        <v>0.7399999999999999</v>
      </c>
      <c r="G24" s="15">
        <f t="shared" si="1"/>
        <v>0.012082191780821918</v>
      </c>
      <c r="H24" s="55">
        <f t="shared" si="2"/>
        <v>0.0010068493150684932</v>
      </c>
      <c r="I24" s="32">
        <f t="shared" si="3"/>
        <v>0.0028175</v>
      </c>
      <c r="J24" s="15">
        <f t="shared" si="4"/>
        <v>0.05403424657534247</v>
      </c>
      <c r="K24" s="33">
        <f>SUM($J$9:J24)</f>
        <v>0.5957</v>
      </c>
      <c r="L24" s="9"/>
      <c r="O24" s="14">
        <f t="shared" si="5"/>
        <v>0.06712328767123288</v>
      </c>
      <c r="V24" s="58"/>
    </row>
    <row r="25" spans="2:22" ht="15.75">
      <c r="B25" s="31"/>
      <c r="C25" s="51" t="s">
        <v>19</v>
      </c>
      <c r="D25" s="48">
        <v>0.0035</v>
      </c>
      <c r="E25" s="40">
        <f t="shared" si="0"/>
        <v>0.06712328767123288</v>
      </c>
      <c r="F25" s="15">
        <f>SUM($E$9:E25)</f>
        <v>0.8071232876712328</v>
      </c>
      <c r="G25" s="15">
        <f t="shared" si="1"/>
        <v>0.012082191780821918</v>
      </c>
      <c r="H25" s="55">
        <f t="shared" si="2"/>
        <v>0.0010068493150684932</v>
      </c>
      <c r="I25" s="32">
        <f t="shared" si="3"/>
        <v>0.0028175</v>
      </c>
      <c r="J25" s="15">
        <f t="shared" si="4"/>
        <v>0.05403424657534247</v>
      </c>
      <c r="K25" s="33">
        <f>SUM($J$9:J25)</f>
        <v>0.6497342465753425</v>
      </c>
      <c r="L25" s="9"/>
      <c r="O25" s="14">
        <f t="shared" si="5"/>
        <v>0.06712328767123288</v>
      </c>
      <c r="V25" s="58"/>
    </row>
    <row r="26" spans="2:22" ht="15.75">
      <c r="B26" s="31"/>
      <c r="C26" s="51" t="s">
        <v>20</v>
      </c>
      <c r="D26" s="48">
        <v>0.0035</v>
      </c>
      <c r="E26" s="40">
        <f t="shared" si="0"/>
        <v>0.06712328767123288</v>
      </c>
      <c r="F26" s="15">
        <f>SUM($E$9:E26)</f>
        <v>0.8742465753424656</v>
      </c>
      <c r="G26" s="15">
        <f t="shared" si="1"/>
        <v>0.012082191780821918</v>
      </c>
      <c r="H26" s="55">
        <f t="shared" si="2"/>
        <v>0.0010068493150684932</v>
      </c>
      <c r="I26" s="32">
        <f t="shared" si="3"/>
        <v>0.0028175</v>
      </c>
      <c r="J26" s="15">
        <f t="shared" si="4"/>
        <v>0.05403424657534247</v>
      </c>
      <c r="K26" s="33">
        <f>SUM($J$9:J26)</f>
        <v>0.703768493150685</v>
      </c>
      <c r="L26" s="9"/>
      <c r="O26" s="14">
        <f t="shared" si="5"/>
        <v>0.06712328767123288</v>
      </c>
      <c r="V26" s="58"/>
    </row>
    <row r="27" spans="2:22" ht="15.75">
      <c r="B27" s="31"/>
      <c r="C27" s="51" t="s">
        <v>21</v>
      </c>
      <c r="D27" s="48">
        <v>0.0035</v>
      </c>
      <c r="E27" s="40">
        <f t="shared" si="0"/>
        <v>0.06712328767123288</v>
      </c>
      <c r="F27" s="15">
        <f>SUM($E$9:E27)</f>
        <v>0.9413698630136985</v>
      </c>
      <c r="G27" s="15">
        <f t="shared" si="1"/>
        <v>0.012082191780821918</v>
      </c>
      <c r="H27" s="55">
        <f t="shared" si="2"/>
        <v>0.0010068493150684932</v>
      </c>
      <c r="I27" s="32">
        <f t="shared" si="3"/>
        <v>0.0028175</v>
      </c>
      <c r="J27" s="15">
        <f t="shared" si="4"/>
        <v>0.05403424657534247</v>
      </c>
      <c r="K27" s="33">
        <f>SUM($J$9:J27)</f>
        <v>0.7578027397260275</v>
      </c>
      <c r="L27" s="9"/>
      <c r="O27" s="14">
        <f t="shared" si="5"/>
        <v>0.06712328767123288</v>
      </c>
      <c r="V27" s="58"/>
    </row>
    <row r="28" spans="2:22" ht="15.75">
      <c r="B28" s="31"/>
      <c r="C28" s="51" t="s">
        <v>22</v>
      </c>
      <c r="D28" s="48">
        <v>0.0035</v>
      </c>
      <c r="E28" s="40">
        <f t="shared" si="0"/>
        <v>0.06712328767123288</v>
      </c>
      <c r="F28" s="15">
        <f>SUM($E$9:E28)</f>
        <v>1.0084931506849313</v>
      </c>
      <c r="G28" s="15">
        <f t="shared" si="1"/>
        <v>0.012082191780821918</v>
      </c>
      <c r="H28" s="55">
        <f t="shared" si="2"/>
        <v>0.0010068493150684932</v>
      </c>
      <c r="I28" s="32">
        <f t="shared" si="3"/>
        <v>0.0028175</v>
      </c>
      <c r="J28" s="15">
        <f t="shared" si="4"/>
        <v>0.05403424657534247</v>
      </c>
      <c r="K28" s="33">
        <f>SUM($J$9:J28)</f>
        <v>0.81183698630137</v>
      </c>
      <c r="L28" s="9"/>
      <c r="O28" s="14">
        <f t="shared" si="5"/>
        <v>0.06712328767123288</v>
      </c>
      <c r="V28" s="58"/>
    </row>
    <row r="29" spans="2:22" ht="15.75">
      <c r="B29" s="31"/>
      <c r="C29" s="51" t="s">
        <v>23</v>
      </c>
      <c r="D29" s="48">
        <v>0.0035</v>
      </c>
      <c r="E29" s="40">
        <f t="shared" si="0"/>
        <v>0.06712328767123288</v>
      </c>
      <c r="F29" s="15">
        <f>SUM($E$9:E29)</f>
        <v>1.0756164383561642</v>
      </c>
      <c r="G29" s="15">
        <f t="shared" si="1"/>
        <v>0.012082191780821918</v>
      </c>
      <c r="H29" s="55">
        <f t="shared" si="2"/>
        <v>0.0010068493150684932</v>
      </c>
      <c r="I29" s="32">
        <f t="shared" si="3"/>
        <v>0.0028175</v>
      </c>
      <c r="J29" s="15">
        <f t="shared" si="4"/>
        <v>0.05403424657534247</v>
      </c>
      <c r="K29" s="33">
        <f>SUM($J$9:J29)</f>
        <v>0.8658712328767125</v>
      </c>
      <c r="L29" s="9"/>
      <c r="O29" s="14">
        <f t="shared" si="5"/>
        <v>0.06712328767123288</v>
      </c>
      <c r="V29" s="58"/>
    </row>
    <row r="30" spans="2:22" ht="15.75">
      <c r="B30" s="31"/>
      <c r="C30" s="51" t="s">
        <v>24</v>
      </c>
      <c r="D30" s="48">
        <v>0.0035</v>
      </c>
      <c r="E30" s="40">
        <f t="shared" si="0"/>
        <v>0.06712328767123288</v>
      </c>
      <c r="F30" s="15">
        <f>SUM($E$9:E30)</f>
        <v>1.142739726027397</v>
      </c>
      <c r="G30" s="15">
        <f t="shared" si="1"/>
        <v>0.012082191780821918</v>
      </c>
      <c r="H30" s="55">
        <f t="shared" si="2"/>
        <v>0.0010068493150684932</v>
      </c>
      <c r="I30" s="32">
        <f t="shared" si="3"/>
        <v>0.0028175</v>
      </c>
      <c r="J30" s="15">
        <f t="shared" si="4"/>
        <v>0.05403424657534247</v>
      </c>
      <c r="K30" s="33">
        <f>SUM($J$9:J30)</f>
        <v>0.919905479452055</v>
      </c>
      <c r="L30" s="9"/>
      <c r="O30" s="14">
        <f t="shared" si="5"/>
        <v>0.06712328767123288</v>
      </c>
      <c r="V30" s="58"/>
    </row>
    <row r="31" spans="2:22" ht="15.75">
      <c r="B31" s="31"/>
      <c r="C31" s="51" t="s">
        <v>25</v>
      </c>
      <c r="D31" s="48">
        <v>0.0085</v>
      </c>
      <c r="E31" s="40">
        <f t="shared" si="0"/>
        <v>0.16301369863013698</v>
      </c>
      <c r="F31" s="15">
        <f>SUM($E$9:E31)</f>
        <v>1.305753424657534</v>
      </c>
      <c r="G31" s="15">
        <f t="shared" si="1"/>
        <v>0.029342465753424654</v>
      </c>
      <c r="H31" s="55">
        <f t="shared" si="2"/>
        <v>0.0024452054794520547</v>
      </c>
      <c r="I31" s="32">
        <f t="shared" si="3"/>
        <v>0.0068425000000000005</v>
      </c>
      <c r="J31" s="15">
        <f t="shared" si="4"/>
        <v>0.13122602739726028</v>
      </c>
      <c r="K31" s="33">
        <f>SUM($J$9:J31)</f>
        <v>1.0511315068493152</v>
      </c>
      <c r="L31" s="9"/>
      <c r="O31" s="14">
        <f t="shared" si="5"/>
        <v>0.16301369863013698</v>
      </c>
      <c r="V31" s="58"/>
    </row>
    <row r="32" spans="2:22" ht="15.75">
      <c r="B32" s="31"/>
      <c r="C32" s="51" t="s">
        <v>26</v>
      </c>
      <c r="D32" s="48">
        <v>0.0085</v>
      </c>
      <c r="E32" s="40">
        <f t="shared" si="0"/>
        <v>0.16301369863013698</v>
      </c>
      <c r="F32" s="15">
        <f>SUM($E$9:E32)</f>
        <v>1.468767123287671</v>
      </c>
      <c r="G32" s="15">
        <f t="shared" si="1"/>
        <v>0.029342465753424654</v>
      </c>
      <c r="H32" s="55">
        <f t="shared" si="2"/>
        <v>0.0024452054794520547</v>
      </c>
      <c r="I32" s="32">
        <f t="shared" si="3"/>
        <v>0.0068425000000000005</v>
      </c>
      <c r="J32" s="15">
        <f t="shared" si="4"/>
        <v>0.13122602739726028</v>
      </c>
      <c r="K32" s="33">
        <f>SUM($J$9:J32)</f>
        <v>1.1823575342465755</v>
      </c>
      <c r="L32" s="9"/>
      <c r="O32" s="14">
        <f t="shared" si="5"/>
        <v>0.16301369863013698</v>
      </c>
      <c r="V32" s="58"/>
    </row>
    <row r="33" spans="2:22" ht="15.75">
      <c r="B33" s="31"/>
      <c r="C33" s="51" t="s">
        <v>27</v>
      </c>
      <c r="D33" s="48">
        <v>0.0085</v>
      </c>
      <c r="E33" s="40">
        <f t="shared" si="0"/>
        <v>0.16301369863013698</v>
      </c>
      <c r="F33" s="15">
        <f>SUM($E$9:E33)</f>
        <v>1.6317808219178078</v>
      </c>
      <c r="G33" s="15">
        <f t="shared" si="1"/>
        <v>0.029342465753424654</v>
      </c>
      <c r="H33" s="55">
        <f t="shared" si="2"/>
        <v>0.0024452054794520547</v>
      </c>
      <c r="I33" s="32">
        <f t="shared" si="3"/>
        <v>0.0068425000000000005</v>
      </c>
      <c r="J33" s="15">
        <f t="shared" si="4"/>
        <v>0.13122602739726028</v>
      </c>
      <c r="K33" s="33">
        <f>SUM($J$9:J33)</f>
        <v>1.3135835616438358</v>
      </c>
      <c r="L33" s="9"/>
      <c r="O33" s="14">
        <f t="shared" si="5"/>
        <v>0.16301369863013698</v>
      </c>
      <c r="V33" s="58"/>
    </row>
    <row r="34" spans="2:22" ht="15.75">
      <c r="B34" s="31"/>
      <c r="C34" s="51" t="s">
        <v>28</v>
      </c>
      <c r="D34" s="48">
        <v>0.0085</v>
      </c>
      <c r="E34" s="40">
        <f t="shared" si="0"/>
        <v>0.16301369863013698</v>
      </c>
      <c r="F34" s="15">
        <f>SUM($E$9:E34)</f>
        <v>1.7947945205479447</v>
      </c>
      <c r="G34" s="15">
        <f t="shared" si="1"/>
        <v>0.029342465753424654</v>
      </c>
      <c r="H34" s="55">
        <f t="shared" si="2"/>
        <v>0.0024452054794520547</v>
      </c>
      <c r="I34" s="32">
        <f t="shared" si="3"/>
        <v>0.0068425000000000005</v>
      </c>
      <c r="J34" s="15">
        <f t="shared" si="4"/>
        <v>0.13122602739726028</v>
      </c>
      <c r="K34" s="33">
        <f>SUM($J$9:J34)</f>
        <v>1.4448095890410961</v>
      </c>
      <c r="L34" s="9"/>
      <c r="O34" s="14">
        <f t="shared" si="5"/>
        <v>0.16301369863013698</v>
      </c>
      <c r="V34" s="58"/>
    </row>
    <row r="35" spans="2:22" ht="15.75">
      <c r="B35" s="31"/>
      <c r="C35" s="51" t="s">
        <v>29</v>
      </c>
      <c r="D35" s="48">
        <v>0.0085</v>
      </c>
      <c r="E35" s="40">
        <f t="shared" si="0"/>
        <v>0.16301369863013698</v>
      </c>
      <c r="F35" s="15">
        <f>SUM($E$9:E35)</f>
        <v>1.9578082191780817</v>
      </c>
      <c r="G35" s="15">
        <f t="shared" si="1"/>
        <v>0.029342465753424654</v>
      </c>
      <c r="H35" s="55">
        <f t="shared" si="2"/>
        <v>0.0024452054794520547</v>
      </c>
      <c r="I35" s="32">
        <f t="shared" si="3"/>
        <v>0.0068425000000000005</v>
      </c>
      <c r="J35" s="15">
        <f t="shared" si="4"/>
        <v>0.13122602739726028</v>
      </c>
      <c r="K35" s="33">
        <f>SUM($J$9:J35)</f>
        <v>1.5760356164383564</v>
      </c>
      <c r="L35" s="9"/>
      <c r="O35" s="14">
        <f t="shared" si="5"/>
        <v>0.16301369863013698</v>
      </c>
      <c r="V35" s="58"/>
    </row>
    <row r="36" spans="2:22" ht="15.75">
      <c r="B36" s="31"/>
      <c r="C36" s="51" t="s">
        <v>30</v>
      </c>
      <c r="D36" s="48">
        <v>0.0085</v>
      </c>
      <c r="E36" s="40">
        <f t="shared" si="0"/>
        <v>0.16301369863013698</v>
      </c>
      <c r="F36" s="15">
        <f>SUM($E$9:E36)</f>
        <v>2.1208219178082186</v>
      </c>
      <c r="G36" s="15">
        <f t="shared" si="1"/>
        <v>0.029342465753424654</v>
      </c>
      <c r="H36" s="55">
        <f t="shared" si="2"/>
        <v>0.0024452054794520547</v>
      </c>
      <c r="I36" s="32">
        <f t="shared" si="3"/>
        <v>0.0068425000000000005</v>
      </c>
      <c r="J36" s="15">
        <f t="shared" si="4"/>
        <v>0.13122602739726028</v>
      </c>
      <c r="K36" s="33">
        <f>SUM($J$9:J36)</f>
        <v>1.7072616438356167</v>
      </c>
      <c r="L36" s="9"/>
      <c r="O36" s="14">
        <f t="shared" si="5"/>
        <v>0.16301369863013698</v>
      </c>
      <c r="V36" s="58"/>
    </row>
    <row r="37" spans="2:22" ht="15.75">
      <c r="B37" s="31"/>
      <c r="C37" s="51" t="s">
        <v>31</v>
      </c>
      <c r="D37" s="48">
        <v>0.0085</v>
      </c>
      <c r="E37" s="40">
        <f t="shared" si="0"/>
        <v>0.16301369863013698</v>
      </c>
      <c r="F37" s="15">
        <f>SUM($E$9:E37)</f>
        <v>2.2838356164383558</v>
      </c>
      <c r="G37" s="15">
        <f t="shared" si="1"/>
        <v>0.029342465753424654</v>
      </c>
      <c r="H37" s="55">
        <f t="shared" si="2"/>
        <v>0.0024452054794520547</v>
      </c>
      <c r="I37" s="32">
        <f t="shared" si="3"/>
        <v>0.0068425000000000005</v>
      </c>
      <c r="J37" s="15">
        <f t="shared" si="4"/>
        <v>0.13122602739726028</v>
      </c>
      <c r="K37" s="38">
        <f>SUM($J$9:J37)</f>
        <v>1.838487671232877</v>
      </c>
      <c r="L37" s="9"/>
      <c r="O37" s="14">
        <f t="shared" si="5"/>
        <v>0.16301369863013698</v>
      </c>
      <c r="V37" s="58"/>
    </row>
    <row r="38" spans="2:22" ht="15.75">
      <c r="B38" s="31"/>
      <c r="C38" s="52" t="s">
        <v>32</v>
      </c>
      <c r="D38" s="48">
        <v>0.0085</v>
      </c>
      <c r="E38" s="40">
        <f t="shared" si="0"/>
        <v>0.16301369863013698</v>
      </c>
      <c r="F38" s="34">
        <f>SUM($E$9:E38)</f>
        <v>2.446849315068493</v>
      </c>
      <c r="G38" s="35">
        <f t="shared" si="1"/>
        <v>0.029342465753424654</v>
      </c>
      <c r="H38" s="56">
        <f t="shared" si="2"/>
        <v>0.0024452054794520547</v>
      </c>
      <c r="I38" s="36">
        <f t="shared" si="3"/>
        <v>0.0068425000000000005</v>
      </c>
      <c r="J38" s="37">
        <f t="shared" si="4"/>
        <v>0.13122602739726028</v>
      </c>
      <c r="K38" s="34">
        <f>SUM($J$9:J38)</f>
        <v>1.9697136986301373</v>
      </c>
      <c r="L38" s="9"/>
      <c r="O38" s="14">
        <f t="shared" si="5"/>
        <v>0.16301369863013698</v>
      </c>
      <c r="V38" s="58"/>
    </row>
    <row r="39" spans="2:12" ht="15.75">
      <c r="B39" s="7"/>
      <c r="C39" s="16"/>
      <c r="D39" s="17"/>
      <c r="E39" s="18"/>
      <c r="F39" s="19"/>
      <c r="G39" s="19"/>
      <c r="H39" s="19"/>
      <c r="I39" s="19"/>
      <c r="J39" s="19"/>
      <c r="K39" s="19"/>
      <c r="L39" s="9"/>
    </row>
    <row r="40" spans="2:12" ht="18" customHeight="1">
      <c r="B40" s="7"/>
      <c r="D40" s="60" t="s">
        <v>42</v>
      </c>
      <c r="E40" s="60"/>
      <c r="F40" s="60"/>
      <c r="G40" s="60"/>
      <c r="H40" s="60"/>
      <c r="I40" s="60"/>
      <c r="J40" s="20"/>
      <c r="K40" s="20"/>
      <c r="L40" s="9"/>
    </row>
    <row r="41" spans="2:12" ht="52.5" customHeight="1">
      <c r="B41" s="7"/>
      <c r="D41" s="39" t="s">
        <v>41</v>
      </c>
      <c r="E41" s="71" t="s">
        <v>37</v>
      </c>
      <c r="F41" s="71"/>
      <c r="G41" s="71" t="s">
        <v>38</v>
      </c>
      <c r="H41" s="71"/>
      <c r="I41" s="67" t="s">
        <v>51</v>
      </c>
      <c r="J41" s="68"/>
      <c r="K41" s="21"/>
      <c r="L41" s="9"/>
    </row>
    <row r="42" spans="2:12" ht="76.5" customHeight="1">
      <c r="B42" s="7"/>
      <c r="D42" s="22" t="s">
        <v>61</v>
      </c>
      <c r="E42" s="72" t="s">
        <v>39</v>
      </c>
      <c r="F42" s="72"/>
      <c r="G42" s="72" t="s">
        <v>49</v>
      </c>
      <c r="H42" s="72"/>
      <c r="I42" s="69" t="s">
        <v>50</v>
      </c>
      <c r="J42" s="70"/>
      <c r="K42" s="23"/>
      <c r="L42" s="9"/>
    </row>
    <row r="43" spans="2:12" ht="30" customHeight="1">
      <c r="B43" s="7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9"/>
    </row>
    <row r="44" spans="2:12" ht="25.5" customHeight="1">
      <c r="B44" s="7"/>
      <c r="C44" s="63" t="s">
        <v>58</v>
      </c>
      <c r="D44" s="64"/>
      <c r="E44" s="64"/>
      <c r="F44" s="64"/>
      <c r="G44" s="64"/>
      <c r="H44" s="26"/>
      <c r="I44" s="26"/>
      <c r="J44" s="26"/>
      <c r="K44" s="26"/>
      <c r="L44" s="9"/>
    </row>
    <row r="45" spans="2:12" ht="26.25" customHeight="1">
      <c r="B45" s="7"/>
      <c r="C45" s="64"/>
      <c r="D45" s="64"/>
      <c r="E45" s="64"/>
      <c r="F45" s="64"/>
      <c r="G45" s="64"/>
      <c r="H45" s="26"/>
      <c r="I45" s="26"/>
      <c r="J45" s="26"/>
      <c r="K45" s="26"/>
      <c r="L45" s="9"/>
    </row>
    <row r="46" spans="2:12" ht="15.75">
      <c r="B46" s="7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2:12" ht="15.75" customHeight="1">
      <c r="B47" s="7"/>
      <c r="C47" s="65" t="s">
        <v>40</v>
      </c>
      <c r="D47" s="65"/>
      <c r="E47" s="65"/>
      <c r="F47" s="65"/>
      <c r="G47" s="65"/>
      <c r="H47" s="65"/>
      <c r="I47" s="65"/>
      <c r="J47" s="65"/>
      <c r="K47" s="65"/>
      <c r="L47" s="9"/>
    </row>
    <row r="48" spans="2:12" ht="15.75">
      <c r="B48" s="7"/>
      <c r="C48" s="60" t="s">
        <v>36</v>
      </c>
      <c r="D48" s="60"/>
      <c r="E48" s="60"/>
      <c r="F48" s="60"/>
      <c r="G48" s="60"/>
      <c r="H48" s="60"/>
      <c r="I48" s="60"/>
      <c r="J48" s="60"/>
      <c r="K48" s="60"/>
      <c r="L48" s="9"/>
    </row>
    <row r="49" spans="2:12" ht="8.25" customHeight="1">
      <c r="B49" s="7"/>
      <c r="C49" s="27"/>
      <c r="D49" s="20"/>
      <c r="E49" s="20"/>
      <c r="F49" s="20"/>
      <c r="G49" s="20"/>
      <c r="H49" s="20"/>
      <c r="I49" s="20"/>
      <c r="J49" s="20"/>
      <c r="K49" s="20"/>
      <c r="L49" s="9"/>
    </row>
    <row r="50" spans="2:12" ht="19.5" customHeight="1" thickBot="1">
      <c r="B50" s="28"/>
      <c r="C50" s="66" t="s">
        <v>55</v>
      </c>
      <c r="D50" s="66"/>
      <c r="E50" s="66"/>
      <c r="F50" s="66"/>
      <c r="G50" s="66"/>
      <c r="H50" s="66"/>
      <c r="I50" s="66"/>
      <c r="J50" s="66"/>
      <c r="K50" s="66"/>
      <c r="L50" s="29"/>
    </row>
  </sheetData>
  <sheetProtection password="CC49" sheet="1"/>
  <mergeCells count="13">
    <mergeCell ref="D40:I40"/>
    <mergeCell ref="C4:K4"/>
    <mergeCell ref="I41:J41"/>
    <mergeCell ref="I42:J42"/>
    <mergeCell ref="C6:D6"/>
    <mergeCell ref="C44:G45"/>
    <mergeCell ref="C47:K47"/>
    <mergeCell ref="C48:K48"/>
    <mergeCell ref="C50:K50"/>
    <mergeCell ref="G41:H41"/>
    <mergeCell ref="G42:H42"/>
    <mergeCell ref="E41:F41"/>
    <mergeCell ref="E42:F42"/>
  </mergeCells>
  <hyperlinks>
    <hyperlink ref="C50" r:id="rId1" display="http://www.eximb.com"/>
  </hyperlinks>
  <printOptions/>
  <pageMargins left="0.35433070866141736" right="0.31496062992125984" top="0.3937007874015748" bottom="0.5118110236220472" header="0.31496062992125984" footer="0.35433070866141736"/>
  <pageSetup fitToHeight="1" fitToWidth="1" horizontalDpi="600" verticalDpi="600" orientation="portrait" paperSize="9" scale="61" r:id="rId3"/>
  <colBreaks count="1" manualBreakCount="1">
    <brk id="13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showGridLines="0" zoomScale="60" zoomScaleNormal="60" zoomScaleSheetLayoutView="70" zoomScalePageLayoutView="0" workbookViewId="0" topLeftCell="A1">
      <selection activeCell="E7" sqref="E7"/>
    </sheetView>
  </sheetViews>
  <sheetFormatPr defaultColWidth="9.00390625" defaultRowHeight="12.75"/>
  <cols>
    <col min="1" max="1" width="2.375" style="2" customWidth="1"/>
    <col min="2" max="3" width="17.25390625" style="2" customWidth="1"/>
    <col min="4" max="4" width="14.125" style="2" customWidth="1"/>
    <col min="5" max="5" width="16.00390625" style="2" customWidth="1"/>
    <col min="6" max="6" width="11.25390625" style="2" customWidth="1"/>
    <col min="7" max="7" width="16.75390625" style="2" customWidth="1"/>
    <col min="8" max="8" width="14.875" style="2" customWidth="1"/>
    <col min="9" max="9" width="15.00390625" style="2" customWidth="1"/>
    <col min="10" max="10" width="16.875" style="2" customWidth="1"/>
    <col min="11" max="11" width="16.75390625" style="2" customWidth="1"/>
    <col min="12" max="12" width="4.75390625" style="2" customWidth="1"/>
    <col min="13" max="13" width="5.125" style="2" customWidth="1"/>
    <col min="14" max="14" width="7.375" style="30" customWidth="1"/>
    <col min="15" max="15" width="9.125" style="2" hidden="1" customWidth="1"/>
    <col min="16" max="16" width="12.875" style="30" customWidth="1"/>
    <col min="17" max="16384" width="9.125" style="2" customWidth="1"/>
  </cols>
  <sheetData>
    <row r="1" spans="6:12" ht="14.25" customHeight="1" thickBot="1">
      <c r="F1" s="1"/>
      <c r="G1" s="1"/>
      <c r="H1" s="1"/>
      <c r="I1" s="1"/>
      <c r="J1" s="1"/>
      <c r="K1" s="1"/>
      <c r="L1" s="1"/>
    </row>
    <row r="2" spans="2:12" ht="15" customHeight="1">
      <c r="B2" s="3"/>
      <c r="C2" s="5" t="s">
        <v>40</v>
      </c>
      <c r="D2" s="5"/>
      <c r="E2" s="5"/>
      <c r="F2" s="4"/>
      <c r="G2" s="4"/>
      <c r="H2" s="4"/>
      <c r="I2" s="4"/>
      <c r="J2" s="4"/>
      <c r="K2" s="4"/>
      <c r="L2" s="6"/>
    </row>
    <row r="3" spans="2:12" ht="14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29.25" customHeight="1">
      <c r="B4" s="7"/>
      <c r="C4" s="61" t="s">
        <v>48</v>
      </c>
      <c r="D4" s="61"/>
      <c r="E4" s="61"/>
      <c r="F4" s="61"/>
      <c r="G4" s="61"/>
      <c r="H4" s="61"/>
      <c r="I4" s="61"/>
      <c r="J4" s="61"/>
      <c r="K4" s="61"/>
      <c r="L4" s="9"/>
    </row>
    <row r="5" spans="2:12" ht="12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5.75">
      <c r="B6" s="7"/>
      <c r="C6" s="62" t="s">
        <v>46</v>
      </c>
      <c r="D6" s="62"/>
      <c r="E6" s="10">
        <v>1000</v>
      </c>
      <c r="F6" s="8"/>
      <c r="G6" s="8"/>
      <c r="H6" s="8"/>
      <c r="I6" s="8"/>
      <c r="J6" s="8"/>
      <c r="K6" s="8"/>
      <c r="L6" s="9"/>
    </row>
    <row r="7" spans="2:12" ht="15.75">
      <c r="B7" s="7"/>
      <c r="C7" s="8"/>
      <c r="D7" s="8"/>
      <c r="E7" s="8"/>
      <c r="G7" s="11"/>
      <c r="H7" s="12"/>
      <c r="I7" s="13"/>
      <c r="J7" s="13"/>
      <c r="K7" s="13" t="s">
        <v>44</v>
      </c>
      <c r="L7" s="9"/>
    </row>
    <row r="8" spans="2:12" ht="98.25" customHeight="1">
      <c r="B8" s="7"/>
      <c r="C8" s="49" t="s">
        <v>33</v>
      </c>
      <c r="D8" s="46" t="s">
        <v>0</v>
      </c>
      <c r="E8" s="44" t="s">
        <v>34</v>
      </c>
      <c r="F8" s="44" t="s">
        <v>1</v>
      </c>
      <c r="G8" s="44" t="s">
        <v>59</v>
      </c>
      <c r="H8" s="44" t="s">
        <v>56</v>
      </c>
      <c r="I8" s="44" t="s">
        <v>52</v>
      </c>
      <c r="J8" s="44" t="s">
        <v>53</v>
      </c>
      <c r="K8" s="45" t="s">
        <v>54</v>
      </c>
      <c r="L8" s="9"/>
    </row>
    <row r="9" spans="2:15" ht="15.75">
      <c r="B9" s="31"/>
      <c r="C9" s="50" t="s">
        <v>3</v>
      </c>
      <c r="D9" s="47">
        <v>0.0005</v>
      </c>
      <c r="E9" s="40">
        <f>IF($E$6&gt;999.99,O9,"мінімум 1 000")</f>
        <v>0.008219178082191782</v>
      </c>
      <c r="F9" s="41">
        <f>SUM(E9)</f>
        <v>0.008219178082191782</v>
      </c>
      <c r="G9" s="41">
        <f>E9*18%</f>
        <v>0.0014794520547945207</v>
      </c>
      <c r="H9" s="54">
        <f>E9*1.5%</f>
        <v>0.0001232876712328767</v>
      </c>
      <c r="I9" s="42">
        <f>D9-D9*19.5%</f>
        <v>0.00040249999999999997</v>
      </c>
      <c r="J9" s="41">
        <f>E9-(G9+H9)</f>
        <v>0.006616438356164384</v>
      </c>
      <c r="K9" s="43">
        <f>SUM(J9)</f>
        <v>0.006616438356164384</v>
      </c>
      <c r="L9" s="9"/>
      <c r="O9" s="14">
        <f>$E$6*$D9/365*6</f>
        <v>0.008219178082191782</v>
      </c>
    </row>
    <row r="10" spans="2:15" ht="15.75">
      <c r="B10" s="31"/>
      <c r="C10" s="51" t="s">
        <v>5</v>
      </c>
      <c r="D10" s="48">
        <v>0.0005</v>
      </c>
      <c r="E10" s="40">
        <f aca="true" t="shared" si="0" ref="E10:E38">IF($E$6&gt;999.99,O10,"мінімум 1 000")</f>
        <v>0.009589041095890411</v>
      </c>
      <c r="F10" s="15">
        <f>SUM($E$9:E10)</f>
        <v>0.017808219178082195</v>
      </c>
      <c r="G10" s="15">
        <f aca="true" t="shared" si="1" ref="G10:G38">E10*18%</f>
        <v>0.001726027397260274</v>
      </c>
      <c r="H10" s="55">
        <f aca="true" t="shared" si="2" ref="H10:H38">E10*1.5%</f>
        <v>0.00014383561643835618</v>
      </c>
      <c r="I10" s="32">
        <f aca="true" t="shared" si="3" ref="I10:I38">D10-D10*19.5%</f>
        <v>0.00040249999999999997</v>
      </c>
      <c r="J10" s="15">
        <f aca="true" t="shared" si="4" ref="J10:J38">E10-(G10+H10)</f>
        <v>0.007719178082191781</v>
      </c>
      <c r="K10" s="33">
        <f>SUM($J$9:J10)</f>
        <v>0.014335616438356166</v>
      </c>
      <c r="L10" s="9"/>
      <c r="O10" s="14">
        <f>$E$6*$D10/365*7</f>
        <v>0.009589041095890411</v>
      </c>
    </row>
    <row r="11" spans="2:15" ht="15.75">
      <c r="B11" s="31"/>
      <c r="C11" s="51" t="s">
        <v>4</v>
      </c>
      <c r="D11" s="48">
        <v>0.0005</v>
      </c>
      <c r="E11" s="40">
        <f t="shared" si="0"/>
        <v>0.009589041095890411</v>
      </c>
      <c r="F11" s="15">
        <f>SUM($E$9:E11)</f>
        <v>0.027397260273972608</v>
      </c>
      <c r="G11" s="15">
        <f t="shared" si="1"/>
        <v>0.001726027397260274</v>
      </c>
      <c r="H11" s="55">
        <f t="shared" si="2"/>
        <v>0.00014383561643835618</v>
      </c>
      <c r="I11" s="32">
        <f t="shared" si="3"/>
        <v>0.00040249999999999997</v>
      </c>
      <c r="J11" s="15">
        <f t="shared" si="4"/>
        <v>0.007719178082191781</v>
      </c>
      <c r="K11" s="33">
        <f>SUM($J$9:J11)</f>
        <v>0.022054794520547948</v>
      </c>
      <c r="L11" s="9"/>
      <c r="O11" s="14">
        <f>$E$6*$D11/365*7</f>
        <v>0.009589041095890411</v>
      </c>
    </row>
    <row r="12" spans="2:15" ht="15.75">
      <c r="B12" s="31"/>
      <c r="C12" s="51" t="s">
        <v>6</v>
      </c>
      <c r="D12" s="48">
        <v>0.0005</v>
      </c>
      <c r="E12" s="40">
        <f t="shared" si="0"/>
        <v>0.009589041095890411</v>
      </c>
      <c r="F12" s="15">
        <f>SUM($E$9:E12)</f>
        <v>0.03698630136986302</v>
      </c>
      <c r="G12" s="15">
        <f t="shared" si="1"/>
        <v>0.001726027397260274</v>
      </c>
      <c r="H12" s="55">
        <f t="shared" si="2"/>
        <v>0.00014383561643835618</v>
      </c>
      <c r="I12" s="32">
        <f t="shared" si="3"/>
        <v>0.00040249999999999997</v>
      </c>
      <c r="J12" s="15">
        <f t="shared" si="4"/>
        <v>0.007719178082191781</v>
      </c>
      <c r="K12" s="33">
        <f>SUM($J$9:J12)</f>
        <v>0.02977397260273973</v>
      </c>
      <c r="L12" s="9"/>
      <c r="O12" s="14">
        <f aca="true" t="shared" si="5" ref="O12:O38">$E$6*$D12/365*7</f>
        <v>0.009589041095890411</v>
      </c>
    </row>
    <row r="13" spans="2:15" ht="15.75">
      <c r="B13" s="31"/>
      <c r="C13" s="51" t="s">
        <v>7</v>
      </c>
      <c r="D13" s="48">
        <v>0.0005</v>
      </c>
      <c r="E13" s="40">
        <f t="shared" si="0"/>
        <v>0.009589041095890411</v>
      </c>
      <c r="F13" s="15">
        <f>SUM($E$9:E13)</f>
        <v>0.046575342465753435</v>
      </c>
      <c r="G13" s="15">
        <f t="shared" si="1"/>
        <v>0.001726027397260274</v>
      </c>
      <c r="H13" s="55">
        <f t="shared" si="2"/>
        <v>0.00014383561643835618</v>
      </c>
      <c r="I13" s="32">
        <f t="shared" si="3"/>
        <v>0.00040249999999999997</v>
      </c>
      <c r="J13" s="15">
        <f t="shared" si="4"/>
        <v>0.007719178082191781</v>
      </c>
      <c r="K13" s="33">
        <f>SUM($J$9:J13)</f>
        <v>0.03749315068493151</v>
      </c>
      <c r="L13" s="9"/>
      <c r="O13" s="14">
        <f t="shared" si="5"/>
        <v>0.009589041095890411</v>
      </c>
    </row>
    <row r="14" spans="2:15" ht="15.75">
      <c r="B14" s="31"/>
      <c r="C14" s="51" t="s">
        <v>8</v>
      </c>
      <c r="D14" s="48">
        <v>0.0005</v>
      </c>
      <c r="E14" s="40">
        <f t="shared" si="0"/>
        <v>0.009589041095890411</v>
      </c>
      <c r="F14" s="15">
        <f>SUM($E$9:E14)</f>
        <v>0.05616438356164385</v>
      </c>
      <c r="G14" s="15">
        <f t="shared" si="1"/>
        <v>0.001726027397260274</v>
      </c>
      <c r="H14" s="55">
        <f t="shared" si="2"/>
        <v>0.00014383561643835618</v>
      </c>
      <c r="I14" s="32">
        <f t="shared" si="3"/>
        <v>0.00040249999999999997</v>
      </c>
      <c r="J14" s="15">
        <f t="shared" si="4"/>
        <v>0.007719178082191781</v>
      </c>
      <c r="K14" s="33">
        <f>SUM($J$9:J14)</f>
        <v>0.04521232876712329</v>
      </c>
      <c r="L14" s="9"/>
      <c r="O14" s="14">
        <f t="shared" si="5"/>
        <v>0.009589041095890411</v>
      </c>
    </row>
    <row r="15" spans="2:15" ht="15.75">
      <c r="B15" s="31"/>
      <c r="C15" s="51" t="s">
        <v>9</v>
      </c>
      <c r="D15" s="48">
        <v>0.0005</v>
      </c>
      <c r="E15" s="40">
        <f t="shared" si="0"/>
        <v>0.009589041095890411</v>
      </c>
      <c r="F15" s="15">
        <f>SUM($E$9:E15)</f>
        <v>0.06575342465753425</v>
      </c>
      <c r="G15" s="15">
        <f t="shared" si="1"/>
        <v>0.001726027397260274</v>
      </c>
      <c r="H15" s="55">
        <f t="shared" si="2"/>
        <v>0.00014383561643835618</v>
      </c>
      <c r="I15" s="32">
        <f t="shared" si="3"/>
        <v>0.00040249999999999997</v>
      </c>
      <c r="J15" s="15">
        <f t="shared" si="4"/>
        <v>0.007719178082191781</v>
      </c>
      <c r="K15" s="33">
        <f>SUM($J$9:J15)</f>
        <v>0.05293150684931507</v>
      </c>
      <c r="L15" s="9"/>
      <c r="O15" s="14">
        <f t="shared" si="5"/>
        <v>0.009589041095890411</v>
      </c>
    </row>
    <row r="16" spans="2:15" ht="15.75">
      <c r="B16" s="31"/>
      <c r="C16" s="51" t="s">
        <v>10</v>
      </c>
      <c r="D16" s="48">
        <v>0.0005</v>
      </c>
      <c r="E16" s="40">
        <f t="shared" si="0"/>
        <v>0.009589041095890411</v>
      </c>
      <c r="F16" s="15">
        <f>SUM($E$9:E16)</f>
        <v>0.07534246575342467</v>
      </c>
      <c r="G16" s="15">
        <f t="shared" si="1"/>
        <v>0.001726027397260274</v>
      </c>
      <c r="H16" s="55">
        <f t="shared" si="2"/>
        <v>0.00014383561643835618</v>
      </c>
      <c r="I16" s="32">
        <f t="shared" si="3"/>
        <v>0.00040249999999999997</v>
      </c>
      <c r="J16" s="15">
        <f t="shared" si="4"/>
        <v>0.007719178082191781</v>
      </c>
      <c r="K16" s="33">
        <f>SUM($J$9:J16)</f>
        <v>0.060650684931506854</v>
      </c>
      <c r="L16" s="9"/>
      <c r="O16" s="14">
        <f t="shared" si="5"/>
        <v>0.009589041095890411</v>
      </c>
    </row>
    <row r="17" spans="2:15" ht="15.75">
      <c r="B17" s="31"/>
      <c r="C17" s="51" t="s">
        <v>11</v>
      </c>
      <c r="D17" s="48">
        <v>0.0005</v>
      </c>
      <c r="E17" s="40">
        <f t="shared" si="0"/>
        <v>0.009589041095890411</v>
      </c>
      <c r="F17" s="15">
        <f>SUM($E$9:E17)</f>
        <v>0.08493150684931508</v>
      </c>
      <c r="G17" s="15">
        <f t="shared" si="1"/>
        <v>0.001726027397260274</v>
      </c>
      <c r="H17" s="55">
        <f t="shared" si="2"/>
        <v>0.00014383561643835618</v>
      </c>
      <c r="I17" s="32">
        <f t="shared" si="3"/>
        <v>0.00040249999999999997</v>
      </c>
      <c r="J17" s="15">
        <f t="shared" si="4"/>
        <v>0.007719178082191781</v>
      </c>
      <c r="K17" s="33">
        <f>SUM($J$9:J17)</f>
        <v>0.06836986301369863</v>
      </c>
      <c r="L17" s="9"/>
      <c r="O17" s="14">
        <f t="shared" si="5"/>
        <v>0.009589041095890411</v>
      </c>
    </row>
    <row r="18" spans="2:15" ht="15.75">
      <c r="B18" s="31"/>
      <c r="C18" s="51" t="s">
        <v>12</v>
      </c>
      <c r="D18" s="48">
        <v>0.0005</v>
      </c>
      <c r="E18" s="40">
        <f t="shared" si="0"/>
        <v>0.009589041095890411</v>
      </c>
      <c r="F18" s="15">
        <f>SUM($E$9:E18)</f>
        <v>0.0945205479452055</v>
      </c>
      <c r="G18" s="15">
        <f t="shared" si="1"/>
        <v>0.001726027397260274</v>
      </c>
      <c r="H18" s="55">
        <f t="shared" si="2"/>
        <v>0.00014383561643835618</v>
      </c>
      <c r="I18" s="32">
        <f t="shared" si="3"/>
        <v>0.00040249999999999997</v>
      </c>
      <c r="J18" s="15">
        <f t="shared" si="4"/>
        <v>0.007719178082191781</v>
      </c>
      <c r="K18" s="33">
        <f>SUM($J$9:J18)</f>
        <v>0.0760890410958904</v>
      </c>
      <c r="L18" s="9"/>
      <c r="O18" s="14">
        <f t="shared" si="5"/>
        <v>0.009589041095890411</v>
      </c>
    </row>
    <row r="19" spans="2:15" ht="15.75">
      <c r="B19" s="31"/>
      <c r="C19" s="51" t="s">
        <v>13</v>
      </c>
      <c r="D19" s="48">
        <v>0.0005</v>
      </c>
      <c r="E19" s="40">
        <f t="shared" si="0"/>
        <v>0.009589041095890411</v>
      </c>
      <c r="F19" s="15">
        <f>SUM($E$9:E19)</f>
        <v>0.1041095890410959</v>
      </c>
      <c r="G19" s="15">
        <f t="shared" si="1"/>
        <v>0.001726027397260274</v>
      </c>
      <c r="H19" s="55">
        <f t="shared" si="2"/>
        <v>0.00014383561643835618</v>
      </c>
      <c r="I19" s="32">
        <f t="shared" si="3"/>
        <v>0.00040249999999999997</v>
      </c>
      <c r="J19" s="15">
        <f t="shared" si="4"/>
        <v>0.007719178082191781</v>
      </c>
      <c r="K19" s="33">
        <f>SUM($J$9:J19)</f>
        <v>0.08380821917808218</v>
      </c>
      <c r="L19" s="9"/>
      <c r="O19" s="14">
        <f t="shared" si="5"/>
        <v>0.009589041095890411</v>
      </c>
    </row>
    <row r="20" spans="2:15" ht="15.75">
      <c r="B20" s="31"/>
      <c r="C20" s="51" t="s">
        <v>14</v>
      </c>
      <c r="D20" s="48">
        <v>0.0005</v>
      </c>
      <c r="E20" s="40">
        <f t="shared" si="0"/>
        <v>0.009589041095890411</v>
      </c>
      <c r="F20" s="15">
        <f>SUM($E$9:E20)</f>
        <v>0.11369863013698632</v>
      </c>
      <c r="G20" s="15">
        <f t="shared" si="1"/>
        <v>0.001726027397260274</v>
      </c>
      <c r="H20" s="55">
        <f t="shared" si="2"/>
        <v>0.00014383561643835618</v>
      </c>
      <c r="I20" s="32">
        <f t="shared" si="3"/>
        <v>0.00040249999999999997</v>
      </c>
      <c r="J20" s="15">
        <f t="shared" si="4"/>
        <v>0.007719178082191781</v>
      </c>
      <c r="K20" s="33">
        <f>SUM($J$9:J20)</f>
        <v>0.09152739726027395</v>
      </c>
      <c r="L20" s="9"/>
      <c r="O20" s="14">
        <f t="shared" si="5"/>
        <v>0.009589041095890411</v>
      </c>
    </row>
    <row r="21" spans="2:15" ht="15.75">
      <c r="B21" s="31"/>
      <c r="C21" s="51" t="s">
        <v>15</v>
      </c>
      <c r="D21" s="48">
        <v>0.0005</v>
      </c>
      <c r="E21" s="40">
        <f t="shared" si="0"/>
        <v>0.009589041095890411</v>
      </c>
      <c r="F21" s="15">
        <f>SUM($E$9:E21)</f>
        <v>0.12328767123287673</v>
      </c>
      <c r="G21" s="15">
        <f t="shared" si="1"/>
        <v>0.001726027397260274</v>
      </c>
      <c r="H21" s="55">
        <f t="shared" si="2"/>
        <v>0.00014383561643835618</v>
      </c>
      <c r="I21" s="32">
        <f t="shared" si="3"/>
        <v>0.00040249999999999997</v>
      </c>
      <c r="J21" s="15">
        <f t="shared" si="4"/>
        <v>0.007719178082191781</v>
      </c>
      <c r="K21" s="33">
        <f>SUM($J$9:J21)</f>
        <v>0.09924657534246573</v>
      </c>
      <c r="L21" s="9"/>
      <c r="O21" s="14">
        <f t="shared" si="5"/>
        <v>0.009589041095890411</v>
      </c>
    </row>
    <row r="22" spans="2:15" ht="15.75">
      <c r="B22" s="31"/>
      <c r="C22" s="51" t="s">
        <v>16</v>
      </c>
      <c r="D22" s="48">
        <v>0.001</v>
      </c>
      <c r="E22" s="40">
        <f t="shared" si="0"/>
        <v>0.019178082191780823</v>
      </c>
      <c r="F22" s="15">
        <f>SUM($E$9:E22)</f>
        <v>0.14246575342465756</v>
      </c>
      <c r="G22" s="15">
        <f t="shared" si="1"/>
        <v>0.003452054794520548</v>
      </c>
      <c r="H22" s="55">
        <f t="shared" si="2"/>
        <v>0.00028767123287671236</v>
      </c>
      <c r="I22" s="32">
        <f t="shared" si="3"/>
        <v>0.0008049999999999999</v>
      </c>
      <c r="J22" s="15">
        <f t="shared" si="4"/>
        <v>0.015438356164383563</v>
      </c>
      <c r="K22" s="33">
        <f>SUM($J$9:J22)</f>
        <v>0.11468493150684929</v>
      </c>
      <c r="L22" s="9"/>
      <c r="O22" s="14">
        <f t="shared" si="5"/>
        <v>0.019178082191780823</v>
      </c>
    </row>
    <row r="23" spans="2:15" ht="15.75">
      <c r="B23" s="31"/>
      <c r="C23" s="51" t="s">
        <v>17</v>
      </c>
      <c r="D23" s="48">
        <v>0.001</v>
      </c>
      <c r="E23" s="40">
        <f t="shared" si="0"/>
        <v>0.019178082191780823</v>
      </c>
      <c r="F23" s="15">
        <f>SUM($E$9:E23)</f>
        <v>0.16164383561643839</v>
      </c>
      <c r="G23" s="15">
        <f t="shared" si="1"/>
        <v>0.003452054794520548</v>
      </c>
      <c r="H23" s="55">
        <f t="shared" si="2"/>
        <v>0.00028767123287671236</v>
      </c>
      <c r="I23" s="32">
        <f t="shared" si="3"/>
        <v>0.0008049999999999999</v>
      </c>
      <c r="J23" s="15">
        <f t="shared" si="4"/>
        <v>0.015438356164383563</v>
      </c>
      <c r="K23" s="33">
        <f>SUM($J$9:J23)</f>
        <v>0.13012328767123285</v>
      </c>
      <c r="L23" s="9"/>
      <c r="O23" s="14">
        <f t="shared" si="5"/>
        <v>0.019178082191780823</v>
      </c>
    </row>
    <row r="24" spans="2:15" ht="15.75">
      <c r="B24" s="31"/>
      <c r="C24" s="51" t="s">
        <v>18</v>
      </c>
      <c r="D24" s="48">
        <v>0.001</v>
      </c>
      <c r="E24" s="40">
        <f t="shared" si="0"/>
        <v>0.019178082191780823</v>
      </c>
      <c r="F24" s="15">
        <f>SUM($E$9:E24)</f>
        <v>0.1808219178082192</v>
      </c>
      <c r="G24" s="15">
        <f t="shared" si="1"/>
        <v>0.003452054794520548</v>
      </c>
      <c r="H24" s="55">
        <f t="shared" si="2"/>
        <v>0.00028767123287671236</v>
      </c>
      <c r="I24" s="32">
        <f t="shared" si="3"/>
        <v>0.0008049999999999999</v>
      </c>
      <c r="J24" s="15">
        <f t="shared" si="4"/>
        <v>0.015438356164383563</v>
      </c>
      <c r="K24" s="33">
        <f>SUM($J$9:J24)</f>
        <v>0.14556164383561643</v>
      </c>
      <c r="L24" s="9"/>
      <c r="O24" s="14">
        <f t="shared" si="5"/>
        <v>0.019178082191780823</v>
      </c>
    </row>
    <row r="25" spans="2:15" ht="15.75">
      <c r="B25" s="31"/>
      <c r="C25" s="51" t="s">
        <v>19</v>
      </c>
      <c r="D25" s="48">
        <v>0.001</v>
      </c>
      <c r="E25" s="40">
        <f t="shared" si="0"/>
        <v>0.019178082191780823</v>
      </c>
      <c r="F25" s="15">
        <f>SUM($E$9:E25)</f>
        <v>0.20000000000000004</v>
      </c>
      <c r="G25" s="15">
        <f t="shared" si="1"/>
        <v>0.003452054794520548</v>
      </c>
      <c r="H25" s="55">
        <f t="shared" si="2"/>
        <v>0.00028767123287671236</v>
      </c>
      <c r="I25" s="32">
        <f t="shared" si="3"/>
        <v>0.0008049999999999999</v>
      </c>
      <c r="J25" s="15">
        <f t="shared" si="4"/>
        <v>0.015438356164383563</v>
      </c>
      <c r="K25" s="33">
        <f>SUM($J$9:J25)</f>
        <v>0.16099999999999998</v>
      </c>
      <c r="L25" s="9"/>
      <c r="O25" s="14">
        <f t="shared" si="5"/>
        <v>0.019178082191780823</v>
      </c>
    </row>
    <row r="26" spans="2:15" ht="15.75">
      <c r="B26" s="31"/>
      <c r="C26" s="51" t="s">
        <v>20</v>
      </c>
      <c r="D26" s="48">
        <v>0.001</v>
      </c>
      <c r="E26" s="40">
        <f t="shared" si="0"/>
        <v>0.019178082191780823</v>
      </c>
      <c r="F26" s="15">
        <f>SUM($E$9:E26)</f>
        <v>0.21917808219178087</v>
      </c>
      <c r="G26" s="15">
        <f t="shared" si="1"/>
        <v>0.003452054794520548</v>
      </c>
      <c r="H26" s="55">
        <f t="shared" si="2"/>
        <v>0.00028767123287671236</v>
      </c>
      <c r="I26" s="32">
        <f t="shared" si="3"/>
        <v>0.0008049999999999999</v>
      </c>
      <c r="J26" s="15">
        <f t="shared" si="4"/>
        <v>0.015438356164383563</v>
      </c>
      <c r="K26" s="33">
        <f>SUM($J$9:J26)</f>
        <v>0.17643835616438353</v>
      </c>
      <c r="L26" s="9"/>
      <c r="O26" s="14">
        <f t="shared" si="5"/>
        <v>0.019178082191780823</v>
      </c>
    </row>
    <row r="27" spans="2:15" ht="15.75">
      <c r="B27" s="31"/>
      <c r="C27" s="51" t="s">
        <v>21</v>
      </c>
      <c r="D27" s="48">
        <v>0.001</v>
      </c>
      <c r="E27" s="40">
        <f t="shared" si="0"/>
        <v>0.019178082191780823</v>
      </c>
      <c r="F27" s="15">
        <f>SUM($E$9:E27)</f>
        <v>0.2383561643835617</v>
      </c>
      <c r="G27" s="15">
        <f t="shared" si="1"/>
        <v>0.003452054794520548</v>
      </c>
      <c r="H27" s="55">
        <f t="shared" si="2"/>
        <v>0.00028767123287671236</v>
      </c>
      <c r="I27" s="32">
        <f t="shared" si="3"/>
        <v>0.0008049999999999999</v>
      </c>
      <c r="J27" s="15">
        <f t="shared" si="4"/>
        <v>0.015438356164383563</v>
      </c>
      <c r="K27" s="33">
        <f>SUM($J$9:J27)</f>
        <v>0.19187671232876707</v>
      </c>
      <c r="L27" s="9"/>
      <c r="O27" s="14">
        <f t="shared" si="5"/>
        <v>0.019178082191780823</v>
      </c>
    </row>
    <row r="28" spans="2:15" ht="15.75">
      <c r="B28" s="31"/>
      <c r="C28" s="51" t="s">
        <v>22</v>
      </c>
      <c r="D28" s="48">
        <v>0.001</v>
      </c>
      <c r="E28" s="40">
        <f t="shared" si="0"/>
        <v>0.019178082191780823</v>
      </c>
      <c r="F28" s="15">
        <f>SUM($E$9:E28)</f>
        <v>0.2575342465753425</v>
      </c>
      <c r="G28" s="15">
        <f t="shared" si="1"/>
        <v>0.003452054794520548</v>
      </c>
      <c r="H28" s="55">
        <f t="shared" si="2"/>
        <v>0.00028767123287671236</v>
      </c>
      <c r="I28" s="32">
        <f t="shared" si="3"/>
        <v>0.0008049999999999999</v>
      </c>
      <c r="J28" s="15">
        <f t="shared" si="4"/>
        <v>0.015438356164383563</v>
      </c>
      <c r="K28" s="33">
        <f>SUM($J$9:J28)</f>
        <v>0.20731506849315062</v>
      </c>
      <c r="L28" s="9"/>
      <c r="O28" s="14">
        <f t="shared" si="5"/>
        <v>0.019178082191780823</v>
      </c>
    </row>
    <row r="29" spans="2:15" ht="15.75">
      <c r="B29" s="31"/>
      <c r="C29" s="51" t="s">
        <v>23</v>
      </c>
      <c r="D29" s="48">
        <v>0.001</v>
      </c>
      <c r="E29" s="40">
        <f t="shared" si="0"/>
        <v>0.019178082191780823</v>
      </c>
      <c r="F29" s="15">
        <f>SUM($E$9:E29)</f>
        <v>0.2767123287671233</v>
      </c>
      <c r="G29" s="15">
        <f t="shared" si="1"/>
        <v>0.003452054794520548</v>
      </c>
      <c r="H29" s="55">
        <f t="shared" si="2"/>
        <v>0.00028767123287671236</v>
      </c>
      <c r="I29" s="32">
        <f t="shared" si="3"/>
        <v>0.0008049999999999999</v>
      </c>
      <c r="J29" s="15">
        <f t="shared" si="4"/>
        <v>0.015438356164383563</v>
      </c>
      <c r="K29" s="33">
        <f>SUM($J$9:J29)</f>
        <v>0.22275342465753417</v>
      </c>
      <c r="L29" s="9"/>
      <c r="O29" s="14">
        <f t="shared" si="5"/>
        <v>0.019178082191780823</v>
      </c>
    </row>
    <row r="30" spans="2:15" ht="15.75">
      <c r="B30" s="31"/>
      <c r="C30" s="51" t="s">
        <v>24</v>
      </c>
      <c r="D30" s="48">
        <v>0.001</v>
      </c>
      <c r="E30" s="40">
        <f t="shared" si="0"/>
        <v>0.019178082191780823</v>
      </c>
      <c r="F30" s="15">
        <f>SUM($E$9:E30)</f>
        <v>0.2958904109589041</v>
      </c>
      <c r="G30" s="15">
        <f t="shared" si="1"/>
        <v>0.003452054794520548</v>
      </c>
      <c r="H30" s="55">
        <f t="shared" si="2"/>
        <v>0.00028767123287671236</v>
      </c>
      <c r="I30" s="32">
        <f t="shared" si="3"/>
        <v>0.0008049999999999999</v>
      </c>
      <c r="J30" s="15">
        <f t="shared" si="4"/>
        <v>0.015438356164383563</v>
      </c>
      <c r="K30" s="33">
        <f>SUM($J$9:J30)</f>
        <v>0.23819178082191772</v>
      </c>
      <c r="L30" s="9"/>
      <c r="O30" s="14">
        <f t="shared" si="5"/>
        <v>0.019178082191780823</v>
      </c>
    </row>
    <row r="31" spans="2:15" ht="15.75">
      <c r="B31" s="31"/>
      <c r="C31" s="51" t="s">
        <v>25</v>
      </c>
      <c r="D31" s="48">
        <v>0.005</v>
      </c>
      <c r="E31" s="40">
        <f t="shared" si="0"/>
        <v>0.0958904109589041</v>
      </c>
      <c r="F31" s="15">
        <f>SUM($E$9:E31)</f>
        <v>0.3917808219178082</v>
      </c>
      <c r="G31" s="15">
        <f t="shared" si="1"/>
        <v>0.017260273972602738</v>
      </c>
      <c r="H31" s="55">
        <f t="shared" si="2"/>
        <v>0.0014383561643835615</v>
      </c>
      <c r="I31" s="32">
        <f t="shared" si="3"/>
        <v>0.004025</v>
      </c>
      <c r="J31" s="15">
        <f t="shared" si="4"/>
        <v>0.0771917808219178</v>
      </c>
      <c r="K31" s="33">
        <f>SUM($J$9:J31)</f>
        <v>0.3153835616438355</v>
      </c>
      <c r="L31" s="9"/>
      <c r="O31" s="14">
        <f t="shared" si="5"/>
        <v>0.0958904109589041</v>
      </c>
    </row>
    <row r="32" spans="2:15" ht="15.75">
      <c r="B32" s="31"/>
      <c r="C32" s="51" t="s">
        <v>26</v>
      </c>
      <c r="D32" s="48">
        <v>0.005</v>
      </c>
      <c r="E32" s="40">
        <f t="shared" si="0"/>
        <v>0.0958904109589041</v>
      </c>
      <c r="F32" s="15">
        <f>SUM($E$9:E32)</f>
        <v>0.4876712328767123</v>
      </c>
      <c r="G32" s="15">
        <f t="shared" si="1"/>
        <v>0.017260273972602738</v>
      </c>
      <c r="H32" s="55">
        <f t="shared" si="2"/>
        <v>0.0014383561643835615</v>
      </c>
      <c r="I32" s="32">
        <f t="shared" si="3"/>
        <v>0.004025</v>
      </c>
      <c r="J32" s="15">
        <f t="shared" si="4"/>
        <v>0.0771917808219178</v>
      </c>
      <c r="K32" s="33">
        <f>SUM($J$9:J32)</f>
        <v>0.3925753424657533</v>
      </c>
      <c r="L32" s="9"/>
      <c r="O32" s="14">
        <f t="shared" si="5"/>
        <v>0.0958904109589041</v>
      </c>
    </row>
    <row r="33" spans="2:15" ht="15.75">
      <c r="B33" s="31"/>
      <c r="C33" s="51" t="s">
        <v>27</v>
      </c>
      <c r="D33" s="48">
        <v>0.005</v>
      </c>
      <c r="E33" s="40">
        <f t="shared" si="0"/>
        <v>0.0958904109589041</v>
      </c>
      <c r="F33" s="15">
        <f>SUM($E$9:E33)</f>
        <v>0.5835616438356164</v>
      </c>
      <c r="G33" s="15">
        <f t="shared" si="1"/>
        <v>0.017260273972602738</v>
      </c>
      <c r="H33" s="55">
        <f t="shared" si="2"/>
        <v>0.0014383561643835615</v>
      </c>
      <c r="I33" s="32">
        <f t="shared" si="3"/>
        <v>0.004025</v>
      </c>
      <c r="J33" s="15">
        <f t="shared" si="4"/>
        <v>0.0771917808219178</v>
      </c>
      <c r="K33" s="33">
        <f>SUM($J$9:J33)</f>
        <v>0.4697671232876711</v>
      </c>
      <c r="L33" s="9"/>
      <c r="O33" s="14">
        <f t="shared" si="5"/>
        <v>0.0958904109589041</v>
      </c>
    </row>
    <row r="34" spans="2:15" ht="15.75">
      <c r="B34" s="31"/>
      <c r="C34" s="51" t="s">
        <v>28</v>
      </c>
      <c r="D34" s="48">
        <v>0.005</v>
      </c>
      <c r="E34" s="40">
        <f t="shared" si="0"/>
        <v>0.0958904109589041</v>
      </c>
      <c r="F34" s="15">
        <f>SUM($E$9:E34)</f>
        <v>0.6794520547945204</v>
      </c>
      <c r="G34" s="15">
        <f t="shared" si="1"/>
        <v>0.017260273972602738</v>
      </c>
      <c r="H34" s="55">
        <f t="shared" si="2"/>
        <v>0.0014383561643835615</v>
      </c>
      <c r="I34" s="32">
        <f t="shared" si="3"/>
        <v>0.004025</v>
      </c>
      <c r="J34" s="15">
        <f t="shared" si="4"/>
        <v>0.0771917808219178</v>
      </c>
      <c r="K34" s="33">
        <f>SUM($J$9:J34)</f>
        <v>0.5469589041095889</v>
      </c>
      <c r="L34" s="9"/>
      <c r="O34" s="14">
        <f t="shared" si="5"/>
        <v>0.0958904109589041</v>
      </c>
    </row>
    <row r="35" spans="2:15" ht="15.75">
      <c r="B35" s="31"/>
      <c r="C35" s="51" t="s">
        <v>29</v>
      </c>
      <c r="D35" s="48">
        <v>0.005</v>
      </c>
      <c r="E35" s="40">
        <f t="shared" si="0"/>
        <v>0.0958904109589041</v>
      </c>
      <c r="F35" s="15">
        <f>SUM($E$9:E35)</f>
        <v>0.7753424657534245</v>
      </c>
      <c r="G35" s="15">
        <f t="shared" si="1"/>
        <v>0.017260273972602738</v>
      </c>
      <c r="H35" s="55">
        <f t="shared" si="2"/>
        <v>0.0014383561643835615</v>
      </c>
      <c r="I35" s="32">
        <f t="shared" si="3"/>
        <v>0.004025</v>
      </c>
      <c r="J35" s="15">
        <f t="shared" si="4"/>
        <v>0.0771917808219178</v>
      </c>
      <c r="K35" s="33">
        <f>SUM($J$9:J35)</f>
        <v>0.6241506849315067</v>
      </c>
      <c r="L35" s="9"/>
      <c r="O35" s="14">
        <f t="shared" si="5"/>
        <v>0.0958904109589041</v>
      </c>
    </row>
    <row r="36" spans="2:15" ht="15.75">
      <c r="B36" s="31"/>
      <c r="C36" s="51" t="s">
        <v>30</v>
      </c>
      <c r="D36" s="48">
        <v>0.005</v>
      </c>
      <c r="E36" s="40">
        <f t="shared" si="0"/>
        <v>0.0958904109589041</v>
      </c>
      <c r="F36" s="15">
        <f>SUM($E$9:E36)</f>
        <v>0.8712328767123285</v>
      </c>
      <c r="G36" s="15">
        <f t="shared" si="1"/>
        <v>0.017260273972602738</v>
      </c>
      <c r="H36" s="55">
        <f t="shared" si="2"/>
        <v>0.0014383561643835615</v>
      </c>
      <c r="I36" s="32">
        <f t="shared" si="3"/>
        <v>0.004025</v>
      </c>
      <c r="J36" s="15">
        <f t="shared" si="4"/>
        <v>0.0771917808219178</v>
      </c>
      <c r="K36" s="33">
        <f>SUM($J$9:J36)</f>
        <v>0.7013424657534245</v>
      </c>
      <c r="L36" s="9"/>
      <c r="O36" s="14">
        <f t="shared" si="5"/>
        <v>0.0958904109589041</v>
      </c>
    </row>
    <row r="37" spans="2:15" ht="15.75">
      <c r="B37" s="31"/>
      <c r="C37" s="51" t="s">
        <v>31</v>
      </c>
      <c r="D37" s="48">
        <v>0.005</v>
      </c>
      <c r="E37" s="40">
        <f t="shared" si="0"/>
        <v>0.0958904109589041</v>
      </c>
      <c r="F37" s="15">
        <f>SUM($E$9:E37)</f>
        <v>0.9671232876712326</v>
      </c>
      <c r="G37" s="15">
        <f t="shared" si="1"/>
        <v>0.017260273972602738</v>
      </c>
      <c r="H37" s="55">
        <f t="shared" si="2"/>
        <v>0.0014383561643835615</v>
      </c>
      <c r="I37" s="32">
        <f t="shared" si="3"/>
        <v>0.004025</v>
      </c>
      <c r="J37" s="15">
        <f t="shared" si="4"/>
        <v>0.0771917808219178</v>
      </c>
      <c r="K37" s="38">
        <f>SUM($J$9:J37)</f>
        <v>0.7785342465753423</v>
      </c>
      <c r="L37" s="9"/>
      <c r="O37" s="14">
        <f t="shared" si="5"/>
        <v>0.0958904109589041</v>
      </c>
    </row>
    <row r="38" spans="2:15" ht="15.75">
      <c r="B38" s="31"/>
      <c r="C38" s="52" t="s">
        <v>32</v>
      </c>
      <c r="D38" s="48">
        <v>0.005</v>
      </c>
      <c r="E38" s="40">
        <f t="shared" si="0"/>
        <v>0.0958904109589041</v>
      </c>
      <c r="F38" s="34">
        <f>SUM($E$9:E38)</f>
        <v>1.0630136986301366</v>
      </c>
      <c r="G38" s="35">
        <f t="shared" si="1"/>
        <v>0.017260273972602738</v>
      </c>
      <c r="H38" s="56">
        <f t="shared" si="2"/>
        <v>0.0014383561643835615</v>
      </c>
      <c r="I38" s="36">
        <f t="shared" si="3"/>
        <v>0.004025</v>
      </c>
      <c r="J38" s="37">
        <f t="shared" si="4"/>
        <v>0.0771917808219178</v>
      </c>
      <c r="K38" s="34">
        <f>SUM($J$9:J38)</f>
        <v>0.8557260273972601</v>
      </c>
      <c r="L38" s="9"/>
      <c r="O38" s="14">
        <f t="shared" si="5"/>
        <v>0.0958904109589041</v>
      </c>
    </row>
    <row r="39" spans="2:12" ht="15.75">
      <c r="B39" s="7"/>
      <c r="C39" s="16"/>
      <c r="D39" s="17"/>
      <c r="E39" s="18"/>
      <c r="F39" s="19"/>
      <c r="G39" s="19"/>
      <c r="H39" s="19"/>
      <c r="I39" s="19"/>
      <c r="J39" s="19"/>
      <c r="K39" s="19"/>
      <c r="L39" s="9"/>
    </row>
    <row r="40" spans="2:12" ht="18" customHeight="1">
      <c r="B40" s="7"/>
      <c r="D40" s="60" t="s">
        <v>42</v>
      </c>
      <c r="E40" s="60"/>
      <c r="F40" s="60"/>
      <c r="G40" s="60"/>
      <c r="H40" s="60"/>
      <c r="I40" s="60"/>
      <c r="J40" s="20"/>
      <c r="K40" s="20"/>
      <c r="L40" s="9"/>
    </row>
    <row r="41" spans="2:12" ht="52.5" customHeight="1">
      <c r="B41" s="7"/>
      <c r="D41" s="39" t="s">
        <v>41</v>
      </c>
      <c r="E41" s="71" t="s">
        <v>37</v>
      </c>
      <c r="F41" s="71"/>
      <c r="G41" s="71" t="s">
        <v>38</v>
      </c>
      <c r="H41" s="71"/>
      <c r="I41" s="67" t="s">
        <v>51</v>
      </c>
      <c r="J41" s="68"/>
      <c r="K41" s="21"/>
      <c r="L41" s="9"/>
    </row>
    <row r="42" spans="2:12" ht="76.5" customHeight="1">
      <c r="B42" s="7"/>
      <c r="D42" s="22" t="s">
        <v>62</v>
      </c>
      <c r="E42" s="72" t="s">
        <v>39</v>
      </c>
      <c r="F42" s="72"/>
      <c r="G42" s="72" t="s">
        <v>49</v>
      </c>
      <c r="H42" s="72"/>
      <c r="I42" s="69" t="s">
        <v>50</v>
      </c>
      <c r="J42" s="70"/>
      <c r="K42" s="23"/>
      <c r="L42" s="9"/>
    </row>
    <row r="43" spans="2:12" ht="30" customHeight="1">
      <c r="B43" s="7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9"/>
    </row>
    <row r="44" spans="2:12" ht="25.5" customHeight="1">
      <c r="B44" s="7"/>
      <c r="C44" s="63" t="s">
        <v>58</v>
      </c>
      <c r="D44" s="64"/>
      <c r="E44" s="64"/>
      <c r="F44" s="64"/>
      <c r="G44" s="64"/>
      <c r="H44" s="26"/>
      <c r="I44" s="26"/>
      <c r="J44" s="26"/>
      <c r="K44" s="26"/>
      <c r="L44" s="9"/>
    </row>
    <row r="45" spans="2:12" ht="26.25" customHeight="1">
      <c r="B45" s="7"/>
      <c r="C45" s="64"/>
      <c r="D45" s="64"/>
      <c r="E45" s="64"/>
      <c r="F45" s="64"/>
      <c r="G45" s="64"/>
      <c r="H45" s="26"/>
      <c r="I45" s="26"/>
      <c r="J45" s="26"/>
      <c r="K45" s="26"/>
      <c r="L45" s="9"/>
    </row>
    <row r="46" spans="2:12" ht="15.75">
      <c r="B46" s="7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2:12" ht="15.75" customHeight="1">
      <c r="B47" s="7"/>
      <c r="C47" s="65" t="s">
        <v>40</v>
      </c>
      <c r="D47" s="65"/>
      <c r="E47" s="65"/>
      <c r="F47" s="65"/>
      <c r="G47" s="65"/>
      <c r="H47" s="65"/>
      <c r="I47" s="65"/>
      <c r="J47" s="65"/>
      <c r="K47" s="65"/>
      <c r="L47" s="9"/>
    </row>
    <row r="48" spans="2:12" ht="15.75">
      <c r="B48" s="7"/>
      <c r="C48" s="60" t="s">
        <v>36</v>
      </c>
      <c r="D48" s="60"/>
      <c r="E48" s="60"/>
      <c r="F48" s="60"/>
      <c r="G48" s="60"/>
      <c r="H48" s="60"/>
      <c r="I48" s="60"/>
      <c r="J48" s="60"/>
      <c r="K48" s="60"/>
      <c r="L48" s="9"/>
    </row>
    <row r="49" spans="2:12" ht="8.25" customHeight="1">
      <c r="B49" s="7"/>
      <c r="C49" s="27"/>
      <c r="D49" s="20"/>
      <c r="E49" s="20"/>
      <c r="F49" s="20"/>
      <c r="G49" s="20"/>
      <c r="H49" s="20"/>
      <c r="I49" s="20"/>
      <c r="J49" s="20"/>
      <c r="K49" s="20"/>
      <c r="L49" s="9"/>
    </row>
    <row r="50" spans="2:12" ht="19.5" customHeight="1" thickBot="1">
      <c r="B50" s="28"/>
      <c r="C50" s="66" t="s">
        <v>55</v>
      </c>
      <c r="D50" s="66"/>
      <c r="E50" s="66"/>
      <c r="F50" s="66"/>
      <c r="G50" s="66"/>
      <c r="H50" s="66"/>
      <c r="I50" s="66"/>
      <c r="J50" s="66"/>
      <c r="K50" s="66"/>
      <c r="L50" s="29"/>
    </row>
  </sheetData>
  <sheetProtection password="CC49" sheet="1"/>
  <mergeCells count="13">
    <mergeCell ref="D40:I40"/>
    <mergeCell ref="C4:K4"/>
    <mergeCell ref="I41:J41"/>
    <mergeCell ref="I42:J42"/>
    <mergeCell ref="C6:D6"/>
    <mergeCell ref="C44:G45"/>
    <mergeCell ref="C47:K47"/>
    <mergeCell ref="C48:K48"/>
    <mergeCell ref="C50:K50"/>
    <mergeCell ref="G41:H41"/>
    <mergeCell ref="G42:H42"/>
    <mergeCell ref="E41:F41"/>
    <mergeCell ref="E42:F42"/>
  </mergeCells>
  <hyperlinks>
    <hyperlink ref="C50" r:id="rId1" display="http://www.eximb.com"/>
  </hyperlinks>
  <printOptions/>
  <pageMargins left="0.31496062992125984" right="0.35433070866141736" top="0.4724409448818898" bottom="0.35433070866141736" header="0.35433070866141736" footer="0.1968503937007874"/>
  <pageSetup fitToHeight="1" fitToWidth="1"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Євген Гізатуллін</cp:lastModifiedBy>
  <cp:lastPrinted>2021-02-12T10:36:23Z</cp:lastPrinted>
  <dcterms:created xsi:type="dcterms:W3CDTF">2009-02-03T11:24:17Z</dcterms:created>
  <dcterms:modified xsi:type="dcterms:W3CDTF">2024-03-28T09:33:42Z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